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60" windowWidth="11295" windowHeight="5580"/>
  </bookViews>
  <sheets>
    <sheet name="2018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C60" i="1"/>
  <c r="C62" s="1"/>
  <c r="C53"/>
  <c r="J62"/>
  <c r="E62"/>
  <c r="F53"/>
  <c r="H61"/>
  <c r="H60"/>
  <c r="M59"/>
  <c r="H59"/>
  <c r="L58"/>
  <c r="H58"/>
  <c r="H57"/>
  <c r="I56"/>
  <c r="L56" s="1"/>
  <c r="H56"/>
  <c r="L55"/>
  <c r="M55" s="1"/>
  <c r="H55"/>
  <c r="L54"/>
  <c r="M54" s="1"/>
  <c r="H54"/>
  <c r="L53"/>
  <c r="L62" s="1"/>
  <c r="G53"/>
  <c r="D53"/>
  <c r="L38"/>
  <c r="H38"/>
  <c r="H39"/>
  <c r="H40"/>
  <c r="H41"/>
  <c r="I57" s="1"/>
  <c r="L57" s="1"/>
  <c r="H43"/>
  <c r="M43" s="1"/>
  <c r="H44"/>
  <c r="I60" s="1"/>
  <c r="L60" s="1"/>
  <c r="H45"/>
  <c r="F42"/>
  <c r="H42" s="1"/>
  <c r="F39"/>
  <c r="D37"/>
  <c r="E37"/>
  <c r="G37"/>
  <c r="H28"/>
  <c r="M28" s="1"/>
  <c r="C42"/>
  <c r="C41"/>
  <c r="C38"/>
  <c r="F24"/>
  <c r="H24" s="1"/>
  <c r="I40" s="1"/>
  <c r="L40" s="1"/>
  <c r="M40" s="1"/>
  <c r="F23"/>
  <c r="H23" s="1"/>
  <c r="L22"/>
  <c r="M22" s="1"/>
  <c r="L23"/>
  <c r="L24"/>
  <c r="L25"/>
  <c r="L26"/>
  <c r="H22"/>
  <c r="H25"/>
  <c r="M25" s="1"/>
  <c r="H26"/>
  <c r="M26" s="1"/>
  <c r="C25"/>
  <c r="C24"/>
  <c r="C23"/>
  <c r="K30"/>
  <c r="J21"/>
  <c r="J30" s="1"/>
  <c r="K21"/>
  <c r="I21"/>
  <c r="I30" s="1"/>
  <c r="E21"/>
  <c r="E30" s="1"/>
  <c r="D21"/>
  <c r="D30" s="1"/>
  <c r="M13"/>
  <c r="C9"/>
  <c r="C40" s="1"/>
  <c r="C8"/>
  <c r="C39" s="1"/>
  <c r="G15"/>
  <c r="J6"/>
  <c r="J15" s="1"/>
  <c r="K6"/>
  <c r="L6" s="1"/>
  <c r="L15" s="1"/>
  <c r="I6"/>
  <c r="I15" s="1"/>
  <c r="E6"/>
  <c r="E15" s="1"/>
  <c r="F6"/>
  <c r="F15" s="1"/>
  <c r="G6"/>
  <c r="D6"/>
  <c r="D15" s="1"/>
  <c r="C37" l="1"/>
  <c r="C46" s="1"/>
  <c r="M23"/>
  <c r="I39"/>
  <c r="L39" s="1"/>
  <c r="M39" s="1"/>
  <c r="L44"/>
  <c r="M56"/>
  <c r="K15"/>
  <c r="M38"/>
  <c r="I42"/>
  <c r="L42" s="1"/>
  <c r="M42" s="1"/>
  <c r="I41"/>
  <c r="L41" s="1"/>
  <c r="M41" s="1"/>
  <c r="M57"/>
  <c r="M60"/>
  <c r="H62"/>
  <c r="H53"/>
  <c r="M58"/>
  <c r="I37"/>
  <c r="L37" s="1"/>
  <c r="F37"/>
  <c r="M24"/>
  <c r="F21"/>
  <c r="F30" s="1"/>
  <c r="G21"/>
  <c r="G30" s="1"/>
  <c r="C21"/>
  <c r="L21"/>
  <c r="L30" s="1"/>
  <c r="C6"/>
  <c r="C15" s="1"/>
  <c r="H6"/>
  <c r="H15" s="1"/>
  <c r="F46" l="1"/>
  <c r="H46" s="1"/>
  <c r="H37"/>
  <c r="M37" s="1"/>
  <c r="M46" s="1"/>
  <c r="L46"/>
  <c r="M53"/>
  <c r="M62" s="1"/>
  <c r="H21"/>
  <c r="H30" s="1"/>
  <c r="C30"/>
  <c r="M6"/>
  <c r="M15" s="1"/>
  <c r="M21" l="1"/>
  <c r="M30" s="1"/>
</calcChain>
</file>

<file path=xl/sharedStrings.xml><?xml version="1.0" encoding="utf-8"?>
<sst xmlns="http://schemas.openxmlformats.org/spreadsheetml/2006/main" count="108" uniqueCount="40">
  <si>
    <t>ŚRODKI  TRWAŁE  ORAZ WARTOŚCI NIEMATERIALNE I PRAWNE - STAN POCZATKOWY,SZCZEGÓŁOWE TYTUŁY</t>
  </si>
  <si>
    <t>ZMIAN W TRAKCIE ROKU 2018 ORAZ STAN KOŃCOWY</t>
  </si>
  <si>
    <t>lp</t>
  </si>
  <si>
    <t>specyfikacja</t>
  </si>
  <si>
    <t>stan początkowy</t>
  </si>
  <si>
    <t>zwiększenia</t>
  </si>
  <si>
    <t>aktualizacja</t>
  </si>
  <si>
    <t>nabycie</t>
  </si>
  <si>
    <t>inne</t>
  </si>
  <si>
    <t>razem zwiększ</t>
  </si>
  <si>
    <t>zmniejszenia</t>
  </si>
  <si>
    <t>rozchód</t>
  </si>
  <si>
    <t>razem zwiąkszenia</t>
  </si>
  <si>
    <t>stan na koniec roku</t>
  </si>
  <si>
    <t>Środki trwałe</t>
  </si>
  <si>
    <t>grunty</t>
  </si>
  <si>
    <t>I</t>
  </si>
  <si>
    <t>budynki,budawle</t>
  </si>
  <si>
    <t>urządz.tech i maszyny</t>
  </si>
  <si>
    <t>srodki transportu</t>
  </si>
  <si>
    <t>inne środki</t>
  </si>
  <si>
    <t>II</t>
  </si>
  <si>
    <t>WNiP</t>
  </si>
  <si>
    <t>suma</t>
  </si>
  <si>
    <t xml:space="preserve"> UMORZENIE ŚRODKÓW  TRWAŁYCH ORAZ WARTOŚCI NIEMATERIALNE I PRAWNE - STAN POCZATKOWY,SZCZEGÓŁOWE TYTUŁY</t>
  </si>
  <si>
    <t>WARTOŚĆ NETTO ŚRODKÓW TRWAŁYCH ORAZ WARTOŚCI NIEMATERIALNE I PRAWNE - STAN POCZATKOWY,SZCZEGÓŁOWE TYTUŁY</t>
  </si>
  <si>
    <t>przekazanie GŻ</t>
  </si>
  <si>
    <t>odpis roczny</t>
  </si>
  <si>
    <t>załacznik nr 1 do informacji</t>
  </si>
  <si>
    <t>dodatkowej</t>
  </si>
  <si>
    <t>KONTO 013</t>
  </si>
  <si>
    <t>Środki trwałe pozostałe</t>
  </si>
  <si>
    <t>WARTOŚĆ POZOSTAŁYCH ŚRODKÓW TRWAŁYCH NIE PODLEGAJĄCYCH AMORTYZACJI - STAN POCZATKOWY,SZCZEGÓŁOWE TYTUŁY</t>
  </si>
  <si>
    <t>UMRZENIE</t>
  </si>
  <si>
    <t>rozchód-likwidacja</t>
  </si>
  <si>
    <t>nabycie-zakup</t>
  </si>
  <si>
    <t>suma bilansowa</t>
  </si>
  <si>
    <t>sporządził</t>
  </si>
  <si>
    <t>Małgorzata Uflant</t>
  </si>
  <si>
    <t>razem zmniejszenia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</si>
</sst>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NumberFormat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NumberFormat="1" applyBorder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66"/>
  <sheetViews>
    <sheetView tabSelected="1" workbookViewId="0">
      <selection activeCell="I32" sqref="I32"/>
    </sheetView>
  </sheetViews>
  <sheetFormatPr defaultRowHeight="15"/>
  <cols>
    <col min="1" max="1" width="6" customWidth="1"/>
    <col min="2" max="2" width="20.28515625" customWidth="1"/>
    <col min="3" max="3" width="15.140625" customWidth="1"/>
    <col min="4" max="4" width="8.42578125" customWidth="1"/>
    <col min="12" max="13" width="14.28515625" customWidth="1"/>
  </cols>
  <sheetData>
    <row r="2" spans="1:13">
      <c r="B2" t="s">
        <v>0</v>
      </c>
      <c r="L2" t="s">
        <v>28</v>
      </c>
    </row>
    <row r="3" spans="1:13" ht="15.75" customHeight="1">
      <c r="B3" t="s">
        <v>1</v>
      </c>
      <c r="L3" t="s">
        <v>29</v>
      </c>
    </row>
    <row r="4" spans="1:13" ht="18.75" customHeight="1">
      <c r="A4" s="2"/>
      <c r="B4" s="2"/>
      <c r="C4" s="2"/>
      <c r="D4" s="2"/>
      <c r="E4" s="2" t="s">
        <v>5</v>
      </c>
      <c r="F4" s="2"/>
      <c r="G4" s="2"/>
      <c r="H4" s="2"/>
      <c r="I4" s="2" t="s">
        <v>10</v>
      </c>
      <c r="J4" s="2"/>
      <c r="K4" s="2"/>
      <c r="L4" s="2"/>
      <c r="M4" s="2"/>
    </row>
    <row r="5" spans="1:13" ht="44.25" customHeight="1">
      <c r="A5" s="2" t="s">
        <v>2</v>
      </c>
      <c r="B5" s="2" t="s">
        <v>3</v>
      </c>
      <c r="C5" s="2" t="s">
        <v>4</v>
      </c>
      <c r="D5" s="3" t="s">
        <v>6</v>
      </c>
      <c r="E5" s="2" t="s">
        <v>7</v>
      </c>
      <c r="F5" s="3" t="s">
        <v>26</v>
      </c>
      <c r="G5" s="2" t="s">
        <v>8</v>
      </c>
      <c r="H5" s="3" t="s">
        <v>9</v>
      </c>
      <c r="I5" s="3" t="s">
        <v>6</v>
      </c>
      <c r="J5" s="3" t="s">
        <v>11</v>
      </c>
      <c r="K5" s="3" t="s">
        <v>8</v>
      </c>
      <c r="L5" s="3" t="s">
        <v>12</v>
      </c>
      <c r="M5" s="3" t="s">
        <v>13</v>
      </c>
    </row>
    <row r="6" spans="1:13" ht="19.5" customHeight="1">
      <c r="A6" s="2" t="s">
        <v>16</v>
      </c>
      <c r="B6" s="2" t="s">
        <v>14</v>
      </c>
      <c r="C6" s="2">
        <f>C7+C8+C9+C10+C11</f>
        <v>10358655.689999999</v>
      </c>
      <c r="D6" s="2">
        <f>D7+D8+D9+D10+D11</f>
        <v>0</v>
      </c>
      <c r="E6" s="2">
        <f t="shared" ref="E6:G6" si="0">E7+E8+E9+E10+E11</f>
        <v>0</v>
      </c>
      <c r="F6" s="2">
        <f t="shared" si="0"/>
        <v>56638.67</v>
      </c>
      <c r="G6" s="2">
        <f t="shared" si="0"/>
        <v>0</v>
      </c>
      <c r="H6" s="2">
        <f>D6+E6+F6+G6</f>
        <v>56638.67</v>
      </c>
      <c r="I6" s="2">
        <f>I7+I8+I9+I10+I11</f>
        <v>0</v>
      </c>
      <c r="J6" s="2">
        <f t="shared" ref="J6:K6" si="1">J7+J8+J9+J10+J11</f>
        <v>63516.72</v>
      </c>
      <c r="K6" s="2">
        <f t="shared" si="1"/>
        <v>0</v>
      </c>
      <c r="L6" s="2">
        <f>I6+J6+K6</f>
        <v>63516.72</v>
      </c>
      <c r="M6" s="2">
        <f>C6+H6-L6</f>
        <v>10351777.639999999</v>
      </c>
    </row>
    <row r="7" spans="1:13">
      <c r="A7" s="4">
        <v>1</v>
      </c>
      <c r="B7" s="2" t="s">
        <v>15</v>
      </c>
      <c r="C7" s="2">
        <v>408198.72</v>
      </c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9.5" customHeight="1">
      <c r="A8" s="4">
        <v>2</v>
      </c>
      <c r="B8" s="2" t="s">
        <v>17</v>
      </c>
      <c r="C8" s="2">
        <f>6240625.81+2976583.32</f>
        <v>9217209.129999999</v>
      </c>
      <c r="D8" s="2"/>
      <c r="E8" s="2"/>
      <c r="F8" s="2">
        <v>46552.67</v>
      </c>
      <c r="G8" s="2"/>
      <c r="H8" s="2"/>
      <c r="I8" s="2"/>
      <c r="J8" s="2"/>
      <c r="K8" s="2"/>
      <c r="L8" s="2"/>
      <c r="M8" s="2"/>
    </row>
    <row r="9" spans="1:13" ht="22.5" customHeight="1">
      <c r="A9" s="4">
        <v>3</v>
      </c>
      <c r="B9" s="2" t="s">
        <v>18</v>
      </c>
      <c r="C9" s="2">
        <f>95790.3+43092.84+22453.04</f>
        <v>161336.18000000002</v>
      </c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>
      <c r="A10" s="4">
        <v>4</v>
      </c>
      <c r="B10" s="2" t="s">
        <v>19</v>
      </c>
      <c r="C10" s="2">
        <v>202734.01</v>
      </c>
      <c r="D10" s="2"/>
      <c r="E10" s="2"/>
      <c r="F10" s="2"/>
      <c r="G10" s="2"/>
      <c r="H10" s="2"/>
      <c r="I10" s="2"/>
      <c r="J10" s="2">
        <v>63516.72</v>
      </c>
      <c r="K10" s="2"/>
      <c r="L10" s="2"/>
      <c r="M10" s="2"/>
    </row>
    <row r="11" spans="1:13">
      <c r="A11" s="4">
        <v>5</v>
      </c>
      <c r="B11" s="2" t="s">
        <v>20</v>
      </c>
      <c r="C11" s="2">
        <v>369177.65</v>
      </c>
      <c r="D11" s="2"/>
      <c r="E11" s="2"/>
      <c r="F11" s="2">
        <v>10086</v>
      </c>
      <c r="G11" s="2"/>
      <c r="H11" s="2"/>
      <c r="I11" s="2"/>
      <c r="J11" s="2"/>
      <c r="K11" s="2"/>
      <c r="L11" s="2"/>
      <c r="M11" s="2"/>
    </row>
    <row r="12" spans="1:13">
      <c r="A12" s="4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>
      <c r="A13" s="4" t="s">
        <v>21</v>
      </c>
      <c r="B13" s="2" t="s">
        <v>22</v>
      </c>
      <c r="C13" s="2">
        <v>12116.87</v>
      </c>
      <c r="D13" s="2"/>
      <c r="E13" s="2"/>
      <c r="F13" s="2"/>
      <c r="G13" s="2"/>
      <c r="H13" s="2"/>
      <c r="I13" s="2"/>
      <c r="J13" s="2"/>
      <c r="K13" s="2"/>
      <c r="L13" s="2"/>
      <c r="M13" s="2">
        <f>C13+H13-L13</f>
        <v>12116.87</v>
      </c>
    </row>
    <row r="14" spans="1:13">
      <c r="A14" s="4">
        <v>1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>
      <c r="A15" s="4"/>
      <c r="B15" s="2" t="s">
        <v>23</v>
      </c>
      <c r="C15" s="2">
        <f>C13+C6</f>
        <v>10370772.559999999</v>
      </c>
      <c r="D15" s="2">
        <f t="shared" ref="D15:M15" si="2">D13+D6</f>
        <v>0</v>
      </c>
      <c r="E15" s="2">
        <f t="shared" si="2"/>
        <v>0</v>
      </c>
      <c r="F15" s="2">
        <f t="shared" si="2"/>
        <v>56638.67</v>
      </c>
      <c r="G15" s="2">
        <f t="shared" si="2"/>
        <v>0</v>
      </c>
      <c r="H15" s="2">
        <f t="shared" si="2"/>
        <v>56638.67</v>
      </c>
      <c r="I15" s="2">
        <f t="shared" si="2"/>
        <v>0</v>
      </c>
      <c r="J15" s="2">
        <f t="shared" si="2"/>
        <v>63516.72</v>
      </c>
      <c r="K15" s="2">
        <f t="shared" si="2"/>
        <v>0</v>
      </c>
      <c r="L15" s="2">
        <f t="shared" si="2"/>
        <v>63516.72</v>
      </c>
      <c r="M15" s="2">
        <f t="shared" si="2"/>
        <v>10363894.509999998</v>
      </c>
    </row>
    <row r="16" spans="1:13">
      <c r="A16" s="1"/>
    </row>
    <row r="17" spans="1:13">
      <c r="B17" t="s">
        <v>24</v>
      </c>
    </row>
    <row r="18" spans="1:13">
      <c r="B18" t="s">
        <v>1</v>
      </c>
    </row>
    <row r="19" spans="1:13">
      <c r="A19" s="2"/>
      <c r="B19" s="2"/>
      <c r="C19" s="2"/>
      <c r="D19" s="2"/>
      <c r="E19" s="2" t="s">
        <v>5</v>
      </c>
      <c r="F19" s="2"/>
      <c r="G19" s="2"/>
      <c r="H19" s="2"/>
      <c r="I19" s="2" t="s">
        <v>10</v>
      </c>
      <c r="J19" s="2"/>
      <c r="K19" s="2"/>
      <c r="L19" s="2"/>
      <c r="M19" s="2"/>
    </row>
    <row r="20" spans="1:13" ht="30">
      <c r="A20" s="2" t="s">
        <v>2</v>
      </c>
      <c r="B20" s="2" t="s">
        <v>3</v>
      </c>
      <c r="C20" s="2" t="s">
        <v>4</v>
      </c>
      <c r="D20" s="3" t="s">
        <v>6</v>
      </c>
      <c r="E20" s="2" t="s">
        <v>7</v>
      </c>
      <c r="F20" s="3" t="s">
        <v>27</v>
      </c>
      <c r="G20" s="2" t="s">
        <v>8</v>
      </c>
      <c r="H20" s="3" t="s">
        <v>9</v>
      </c>
      <c r="I20" s="3" t="s">
        <v>6</v>
      </c>
      <c r="J20" s="3" t="s">
        <v>11</v>
      </c>
      <c r="K20" s="3" t="s">
        <v>8</v>
      </c>
      <c r="L20" s="3" t="s">
        <v>12</v>
      </c>
      <c r="M20" s="3" t="s">
        <v>13</v>
      </c>
    </row>
    <row r="21" spans="1:13">
      <c r="A21" s="2" t="s">
        <v>16</v>
      </c>
      <c r="B21" s="2" t="s">
        <v>14</v>
      </c>
      <c r="C21" s="2">
        <f>C22+C23+C24+C25+C26</f>
        <v>3541867.43</v>
      </c>
      <c r="D21" s="2">
        <f>D22+D23+D24+D25+D26</f>
        <v>0</v>
      </c>
      <c r="E21" s="2">
        <f t="shared" ref="E21:G21" si="3">E22+E23+E24+E25+E26</f>
        <v>0</v>
      </c>
      <c r="F21" s="2">
        <f t="shared" si="3"/>
        <v>302075.36</v>
      </c>
      <c r="G21" s="2">
        <f t="shared" si="3"/>
        <v>0</v>
      </c>
      <c r="H21" s="2">
        <f>D21+E21+F21+G21</f>
        <v>302075.36</v>
      </c>
      <c r="I21" s="2">
        <f>I22+I23+I24+I25+I26</f>
        <v>0</v>
      </c>
      <c r="J21" s="2">
        <f t="shared" ref="J21:K21" si="4">J22+J23+J24+J25+J26</f>
        <v>63516.72</v>
      </c>
      <c r="K21" s="2">
        <f t="shared" si="4"/>
        <v>0</v>
      </c>
      <c r="L21" s="2">
        <f>I21+J21+K21</f>
        <v>63516.72</v>
      </c>
      <c r="M21" s="2">
        <f>C21+H21-L21</f>
        <v>3780426.07</v>
      </c>
    </row>
    <row r="22" spans="1:13">
      <c r="A22" s="4">
        <v>1</v>
      </c>
      <c r="B22" s="2" t="s">
        <v>15</v>
      </c>
      <c r="C22" s="2">
        <v>0</v>
      </c>
      <c r="D22" s="2"/>
      <c r="E22" s="2"/>
      <c r="F22" s="2"/>
      <c r="G22" s="2"/>
      <c r="H22" s="2">
        <f t="shared" ref="H22:H26" si="5">D22+E22+F22+G22</f>
        <v>0</v>
      </c>
      <c r="I22" s="2"/>
      <c r="J22" s="2"/>
      <c r="K22" s="2"/>
      <c r="L22" s="2">
        <f t="shared" ref="L22:L26" si="6">I22+J22+K22</f>
        <v>0</v>
      </c>
      <c r="M22" s="2">
        <f t="shared" ref="M22:M26" si="7">C22+H22-L22</f>
        <v>0</v>
      </c>
    </row>
    <row r="23" spans="1:13">
      <c r="A23" s="4">
        <v>2</v>
      </c>
      <c r="B23" s="2" t="s">
        <v>17</v>
      </c>
      <c r="C23" s="2">
        <f>2476709.58+512606.9</f>
        <v>2989316.48</v>
      </c>
      <c r="D23" s="2"/>
      <c r="E23" s="2"/>
      <c r="F23" s="2">
        <f>167484.24+76469.16</f>
        <v>243953.4</v>
      </c>
      <c r="G23" s="2"/>
      <c r="H23" s="2">
        <f t="shared" si="5"/>
        <v>243953.4</v>
      </c>
      <c r="I23" s="2"/>
      <c r="J23" s="2"/>
      <c r="K23" s="2"/>
      <c r="L23" s="2">
        <f t="shared" si="6"/>
        <v>0</v>
      </c>
      <c r="M23" s="2">
        <f>C23+H23-L23</f>
        <v>3233269.88</v>
      </c>
    </row>
    <row r="24" spans="1:13">
      <c r="A24" s="4">
        <v>3</v>
      </c>
      <c r="B24" s="2" t="s">
        <v>18</v>
      </c>
      <c r="C24" s="2">
        <f>95790.3+42230.16+21078.41</f>
        <v>159098.87000000002</v>
      </c>
      <c r="D24" s="2"/>
      <c r="E24" s="2"/>
      <c r="F24" s="2">
        <f>862.68+971.78</f>
        <v>1834.46</v>
      </c>
      <c r="G24" s="2"/>
      <c r="H24" s="2">
        <f t="shared" si="5"/>
        <v>1834.46</v>
      </c>
      <c r="I24" s="2"/>
      <c r="J24" s="2"/>
      <c r="K24" s="2"/>
      <c r="L24" s="2">
        <f t="shared" si="6"/>
        <v>0</v>
      </c>
      <c r="M24" s="2">
        <f t="shared" si="7"/>
        <v>160933.33000000002</v>
      </c>
    </row>
    <row r="25" spans="1:13">
      <c r="A25" s="4">
        <v>4</v>
      </c>
      <c r="B25" s="2" t="s">
        <v>19</v>
      </c>
      <c r="C25" s="2">
        <f>185590.04</f>
        <v>185590.04</v>
      </c>
      <c r="D25" s="2"/>
      <c r="E25" s="2"/>
      <c r="F25" s="2">
        <v>8229.1200000000008</v>
      </c>
      <c r="G25" s="2"/>
      <c r="H25" s="2">
        <f t="shared" si="5"/>
        <v>8229.1200000000008</v>
      </c>
      <c r="I25" s="2"/>
      <c r="J25" s="2">
        <v>63516.72</v>
      </c>
      <c r="K25" s="2"/>
      <c r="L25" s="2">
        <f t="shared" si="6"/>
        <v>63516.72</v>
      </c>
      <c r="M25" s="2">
        <f t="shared" si="7"/>
        <v>130302.44</v>
      </c>
    </row>
    <row r="26" spans="1:13">
      <c r="A26" s="4">
        <v>5</v>
      </c>
      <c r="B26" s="2" t="s">
        <v>20</v>
      </c>
      <c r="C26" s="2">
        <v>207862.04</v>
      </c>
      <c r="D26" s="2"/>
      <c r="E26" s="2"/>
      <c r="F26" s="2">
        <v>48058.38</v>
      </c>
      <c r="G26" s="2"/>
      <c r="H26" s="2">
        <f t="shared" si="5"/>
        <v>48058.38</v>
      </c>
      <c r="I26" s="2"/>
      <c r="J26" s="2"/>
      <c r="K26" s="2"/>
      <c r="L26" s="2">
        <f t="shared" si="6"/>
        <v>0</v>
      </c>
      <c r="M26" s="2">
        <f t="shared" si="7"/>
        <v>255920.42</v>
      </c>
    </row>
    <row r="27" spans="1:13">
      <c r="A27" s="4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>
      <c r="A28" s="4" t="s">
        <v>21</v>
      </c>
      <c r="B28" s="2" t="s">
        <v>22</v>
      </c>
      <c r="C28" s="2">
        <v>12116.87</v>
      </c>
      <c r="D28" s="2"/>
      <c r="E28" s="2"/>
      <c r="F28" s="2">
        <v>0</v>
      </c>
      <c r="G28" s="2"/>
      <c r="H28" s="2">
        <f>D28+E28+F28+G28</f>
        <v>0</v>
      </c>
      <c r="I28" s="2"/>
      <c r="J28" s="2"/>
      <c r="K28" s="2"/>
      <c r="L28" s="2"/>
      <c r="M28" s="2">
        <f>C28+H28-L28</f>
        <v>12116.87</v>
      </c>
    </row>
    <row r="29" spans="1:13">
      <c r="A29" s="4">
        <v>1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>
      <c r="A30" s="4"/>
      <c r="B30" s="2" t="s">
        <v>23</v>
      </c>
      <c r="C30" s="2">
        <f>C21+C28</f>
        <v>3553984.3000000003</v>
      </c>
      <c r="D30" s="2">
        <f t="shared" ref="D30:M30" si="8">D21+D28</f>
        <v>0</v>
      </c>
      <c r="E30" s="2">
        <f t="shared" si="8"/>
        <v>0</v>
      </c>
      <c r="F30" s="2">
        <f t="shared" si="8"/>
        <v>302075.36</v>
      </c>
      <c r="G30" s="2">
        <f t="shared" si="8"/>
        <v>0</v>
      </c>
      <c r="H30" s="2">
        <f t="shared" si="8"/>
        <v>302075.36</v>
      </c>
      <c r="I30" s="2">
        <f t="shared" si="8"/>
        <v>0</v>
      </c>
      <c r="J30" s="2">
        <f t="shared" si="8"/>
        <v>63516.72</v>
      </c>
      <c r="K30" s="2">
        <f t="shared" si="8"/>
        <v>0</v>
      </c>
      <c r="L30" s="2">
        <f t="shared" si="8"/>
        <v>63516.72</v>
      </c>
      <c r="M30" s="2">
        <f t="shared" si="8"/>
        <v>3792542.94</v>
      </c>
    </row>
    <row r="31" spans="1:13">
      <c r="A31" s="1"/>
    </row>
    <row r="33" spans="1:13">
      <c r="B33" t="s">
        <v>25</v>
      </c>
    </row>
    <row r="34" spans="1:13">
      <c r="B34" t="s">
        <v>1</v>
      </c>
    </row>
    <row r="35" spans="1:13">
      <c r="A35" s="2"/>
      <c r="B35" s="2"/>
      <c r="C35" s="2"/>
      <c r="D35" s="2"/>
      <c r="E35" s="2" t="s">
        <v>5</v>
      </c>
      <c r="F35" s="2"/>
      <c r="G35" s="2"/>
      <c r="H35" s="2"/>
      <c r="I35" s="2" t="s">
        <v>10</v>
      </c>
      <c r="J35" s="2"/>
      <c r="K35" s="2"/>
      <c r="L35" s="2"/>
      <c r="M35" s="2"/>
    </row>
    <row r="36" spans="1:13" ht="30">
      <c r="A36" s="2" t="s">
        <v>2</v>
      </c>
      <c r="B36" s="2" t="s">
        <v>3</v>
      </c>
      <c r="C36" s="2" t="s">
        <v>4</v>
      </c>
      <c r="D36" s="3" t="s">
        <v>6</v>
      </c>
      <c r="E36" s="2" t="s">
        <v>7</v>
      </c>
      <c r="F36" s="3" t="s">
        <v>26</v>
      </c>
      <c r="G36" s="2" t="s">
        <v>8</v>
      </c>
      <c r="H36" s="3" t="s">
        <v>9</v>
      </c>
      <c r="I36" s="3" t="s">
        <v>27</v>
      </c>
      <c r="J36" s="3" t="s">
        <v>11</v>
      </c>
      <c r="K36" s="3" t="s">
        <v>8</v>
      </c>
      <c r="L36" s="3" t="s">
        <v>12</v>
      </c>
      <c r="M36" s="3" t="s">
        <v>13</v>
      </c>
    </row>
    <row r="37" spans="1:13">
      <c r="A37" s="2" t="s">
        <v>16</v>
      </c>
      <c r="B37" s="2" t="s">
        <v>14</v>
      </c>
      <c r="C37" s="2">
        <f>C38+C39+C40+C41+C42</f>
        <v>6816788.2599999979</v>
      </c>
      <c r="D37" s="2">
        <f t="shared" ref="D37:G37" si="9">D38+D39+D40+D41+D42</f>
        <v>0</v>
      </c>
      <c r="E37" s="2">
        <f t="shared" si="9"/>
        <v>0</v>
      </c>
      <c r="F37" s="2">
        <f t="shared" si="9"/>
        <v>56638.67</v>
      </c>
      <c r="G37" s="2">
        <f t="shared" si="9"/>
        <v>0</v>
      </c>
      <c r="H37" s="2">
        <f>D37+E37+F37+G37</f>
        <v>56638.67</v>
      </c>
      <c r="I37" s="2">
        <f>I38+I39+I40+I41+I42</f>
        <v>302075.36</v>
      </c>
      <c r="J37" s="2"/>
      <c r="K37" s="2"/>
      <c r="L37" s="2">
        <f>I37+J37+K37</f>
        <v>302075.36</v>
      </c>
      <c r="M37" s="2">
        <f>C37+H37-L37</f>
        <v>6571351.5699999975</v>
      </c>
    </row>
    <row r="38" spans="1:13">
      <c r="A38" s="4">
        <v>1</v>
      </c>
      <c r="B38" s="2" t="s">
        <v>15</v>
      </c>
      <c r="C38" s="2">
        <f>C7-C22</f>
        <v>408198.72</v>
      </c>
      <c r="D38" s="2"/>
      <c r="E38" s="2"/>
      <c r="F38" s="2"/>
      <c r="G38" s="2"/>
      <c r="H38" s="2">
        <f t="shared" ref="H38:H46" si="10">D38+E38+F38+G38</f>
        <v>0</v>
      </c>
      <c r="I38" s="2">
        <v>0</v>
      </c>
      <c r="J38" s="2"/>
      <c r="K38" s="2"/>
      <c r="L38" s="2">
        <f t="shared" ref="L38:L42" si="11">I38+J38+K38</f>
        <v>0</v>
      </c>
      <c r="M38" s="2">
        <f t="shared" ref="M38:M43" si="12">C38+H38-L38</f>
        <v>408198.72</v>
      </c>
    </row>
    <row r="39" spans="1:13">
      <c r="A39" s="4">
        <v>2</v>
      </c>
      <c r="B39" s="2" t="s">
        <v>17</v>
      </c>
      <c r="C39" s="2">
        <f>C8-C23</f>
        <v>6227892.6499999985</v>
      </c>
      <c r="D39" s="2"/>
      <c r="E39" s="2"/>
      <c r="F39" s="2">
        <f>F8</f>
        <v>46552.67</v>
      </c>
      <c r="G39" s="2"/>
      <c r="H39" s="2">
        <f t="shared" si="10"/>
        <v>46552.67</v>
      </c>
      <c r="I39" s="2">
        <f>H23</f>
        <v>243953.4</v>
      </c>
      <c r="J39" s="2"/>
      <c r="K39" s="2"/>
      <c r="L39" s="2">
        <f t="shared" si="11"/>
        <v>243953.4</v>
      </c>
      <c r="M39" s="2">
        <f t="shared" si="12"/>
        <v>6030491.9199999981</v>
      </c>
    </row>
    <row r="40" spans="1:13">
      <c r="A40" s="4">
        <v>3</v>
      </c>
      <c r="B40" s="2" t="s">
        <v>18</v>
      </c>
      <c r="C40" s="2">
        <f>C9-C24</f>
        <v>2237.3099999999977</v>
      </c>
      <c r="D40" s="2"/>
      <c r="E40" s="2"/>
      <c r="F40" s="2"/>
      <c r="G40" s="2"/>
      <c r="H40" s="2">
        <f t="shared" si="10"/>
        <v>0</v>
      </c>
      <c r="I40" s="2">
        <f>H24</f>
        <v>1834.46</v>
      </c>
      <c r="J40" s="2"/>
      <c r="K40" s="2"/>
      <c r="L40" s="2">
        <f t="shared" si="11"/>
        <v>1834.46</v>
      </c>
      <c r="M40" s="2">
        <f t="shared" si="12"/>
        <v>402.84999999999764</v>
      </c>
    </row>
    <row r="41" spans="1:13">
      <c r="A41" s="4">
        <v>4</v>
      </c>
      <c r="B41" s="2" t="s">
        <v>19</v>
      </c>
      <c r="C41" s="2">
        <f>C10-C25</f>
        <v>17143.97</v>
      </c>
      <c r="D41" s="2"/>
      <c r="E41" s="2"/>
      <c r="F41" s="2"/>
      <c r="G41" s="2"/>
      <c r="H41" s="2">
        <f t="shared" si="10"/>
        <v>0</v>
      </c>
      <c r="I41" s="2">
        <f>H25</f>
        <v>8229.1200000000008</v>
      </c>
      <c r="J41" s="2"/>
      <c r="K41" s="2"/>
      <c r="L41" s="2">
        <f t="shared" si="11"/>
        <v>8229.1200000000008</v>
      </c>
      <c r="M41" s="2">
        <f t="shared" si="12"/>
        <v>8914.85</v>
      </c>
    </row>
    <row r="42" spans="1:13">
      <c r="A42" s="4">
        <v>5</v>
      </c>
      <c r="B42" s="2" t="s">
        <v>20</v>
      </c>
      <c r="C42" s="2">
        <f>C11-C26</f>
        <v>161315.61000000002</v>
      </c>
      <c r="D42" s="2"/>
      <c r="E42" s="2"/>
      <c r="F42" s="2">
        <f>F11</f>
        <v>10086</v>
      </c>
      <c r="G42" s="2"/>
      <c r="H42" s="2">
        <f t="shared" si="10"/>
        <v>10086</v>
      </c>
      <c r="I42" s="2">
        <f>H26</f>
        <v>48058.38</v>
      </c>
      <c r="J42" s="2"/>
      <c r="K42" s="2"/>
      <c r="L42" s="2">
        <f t="shared" si="11"/>
        <v>48058.38</v>
      </c>
      <c r="M42" s="2">
        <f t="shared" si="12"/>
        <v>123343.23000000001</v>
      </c>
    </row>
    <row r="43" spans="1:13">
      <c r="A43" s="4"/>
      <c r="B43" s="2"/>
      <c r="C43" s="2"/>
      <c r="D43" s="2"/>
      <c r="E43" s="2"/>
      <c r="F43" s="2"/>
      <c r="G43" s="2"/>
      <c r="H43" s="2">
        <f t="shared" si="10"/>
        <v>0</v>
      </c>
      <c r="I43" s="2"/>
      <c r="J43" s="2"/>
      <c r="K43" s="2"/>
      <c r="L43" s="2"/>
      <c r="M43" s="2">
        <f t="shared" si="12"/>
        <v>0</v>
      </c>
    </row>
    <row r="44" spans="1:13">
      <c r="A44" s="4" t="s">
        <v>21</v>
      </c>
      <c r="B44" s="2" t="s">
        <v>22</v>
      </c>
      <c r="C44" s="2">
        <v>0</v>
      </c>
      <c r="D44" s="2"/>
      <c r="E44" s="2"/>
      <c r="F44" s="2"/>
      <c r="G44" s="2"/>
      <c r="H44" s="2">
        <f t="shared" si="10"/>
        <v>0</v>
      </c>
      <c r="I44" s="2">
        <v>0</v>
      </c>
      <c r="J44" s="2"/>
      <c r="K44" s="2"/>
      <c r="L44" s="2">
        <f>I44+J44+K44</f>
        <v>0</v>
      </c>
      <c r="M44" s="2">
        <v>0</v>
      </c>
    </row>
    <row r="45" spans="1:13">
      <c r="A45" s="4">
        <v>1</v>
      </c>
      <c r="B45" s="2"/>
      <c r="C45" s="2"/>
      <c r="D45" s="2"/>
      <c r="E45" s="2"/>
      <c r="F45" s="2"/>
      <c r="G45" s="2"/>
      <c r="H45" s="2">
        <f t="shared" si="10"/>
        <v>0</v>
      </c>
      <c r="I45" s="2"/>
      <c r="J45" s="2"/>
      <c r="K45" s="2"/>
      <c r="L45" s="2"/>
      <c r="M45" s="2"/>
    </row>
    <row r="46" spans="1:13">
      <c r="A46" s="4"/>
      <c r="B46" s="2" t="s">
        <v>23</v>
      </c>
      <c r="C46" s="2">
        <f>C37+C44</f>
        <v>6816788.2599999979</v>
      </c>
      <c r="D46" s="2"/>
      <c r="E46" s="2"/>
      <c r="F46" s="2">
        <f>F37+F44</f>
        <v>56638.67</v>
      </c>
      <c r="G46" s="2"/>
      <c r="H46" s="2">
        <f t="shared" si="10"/>
        <v>56638.67</v>
      </c>
      <c r="I46" s="2"/>
      <c r="J46" s="2"/>
      <c r="K46" s="2"/>
      <c r="L46" s="2">
        <f>L37+L44</f>
        <v>302075.36</v>
      </c>
      <c r="M46" s="2">
        <f>M37+M44</f>
        <v>6571351.5699999975</v>
      </c>
    </row>
    <row r="47" spans="1:13">
      <c r="A47" s="1"/>
    </row>
    <row r="49" spans="1:13">
      <c r="B49" t="s">
        <v>32</v>
      </c>
    </row>
    <row r="50" spans="1:13">
      <c r="B50" t="s">
        <v>1</v>
      </c>
      <c r="K50" t="s">
        <v>30</v>
      </c>
    </row>
    <row r="51" spans="1:13">
      <c r="A51" s="2"/>
      <c r="B51" s="2"/>
      <c r="C51" s="2"/>
      <c r="D51" s="2"/>
      <c r="E51" s="2" t="s">
        <v>5</v>
      </c>
      <c r="F51" s="2"/>
      <c r="G51" s="2"/>
      <c r="H51" s="2"/>
      <c r="I51" s="2" t="s">
        <v>10</v>
      </c>
      <c r="J51" s="2"/>
      <c r="K51" s="2"/>
      <c r="L51" s="2"/>
      <c r="M51" s="2"/>
    </row>
    <row r="52" spans="1:13" ht="45">
      <c r="A52" s="2" t="s">
        <v>2</v>
      </c>
      <c r="B52" s="2" t="s">
        <v>3</v>
      </c>
      <c r="C52" s="2" t="s">
        <v>4</v>
      </c>
      <c r="D52" s="3" t="s">
        <v>6</v>
      </c>
      <c r="E52" s="3" t="s">
        <v>35</v>
      </c>
      <c r="F52" s="3" t="s">
        <v>26</v>
      </c>
      <c r="G52" s="2" t="s">
        <v>8</v>
      </c>
      <c r="H52" s="3" t="s">
        <v>9</v>
      </c>
      <c r="I52" s="3" t="s">
        <v>27</v>
      </c>
      <c r="J52" s="3" t="s">
        <v>34</v>
      </c>
      <c r="K52" s="3" t="s">
        <v>8</v>
      </c>
      <c r="L52" s="3" t="s">
        <v>39</v>
      </c>
      <c r="M52" s="3" t="s">
        <v>13</v>
      </c>
    </row>
    <row r="53" spans="1:13">
      <c r="A53" s="2" t="s">
        <v>16</v>
      </c>
      <c r="B53" s="2" t="s">
        <v>31</v>
      </c>
      <c r="C53" s="2">
        <f>615684.06-3157.74+390.19</f>
        <v>612916.51</v>
      </c>
      <c r="D53" s="2">
        <f t="shared" ref="D53:G53" si="13">D54+D55+D56+D57+D58</f>
        <v>0</v>
      </c>
      <c r="E53" s="2">
        <v>13641.79</v>
      </c>
      <c r="F53" s="2">
        <f>69095.25</f>
        <v>69095.25</v>
      </c>
      <c r="G53" s="2">
        <f t="shared" si="13"/>
        <v>0</v>
      </c>
      <c r="H53" s="2">
        <f>D53+E53+F53+G53</f>
        <v>82737.040000000008</v>
      </c>
      <c r="I53" s="2"/>
      <c r="J53" s="2">
        <v>2562.7199999999998</v>
      </c>
      <c r="K53" s="2"/>
      <c r="L53" s="2">
        <f>I53+J53+K53</f>
        <v>2562.7199999999998</v>
      </c>
      <c r="M53" s="2">
        <f>C53+H53-L53</f>
        <v>693090.83000000007</v>
      </c>
    </row>
    <row r="54" spans="1:13">
      <c r="A54" s="4"/>
      <c r="B54" s="2"/>
      <c r="C54" s="2"/>
      <c r="D54" s="2"/>
      <c r="E54" s="2"/>
      <c r="F54" s="2"/>
      <c r="G54" s="2"/>
      <c r="H54" s="2">
        <f t="shared" ref="H54:H62" si="14">D54+E54+F54+G54</f>
        <v>0</v>
      </c>
      <c r="I54" s="2"/>
      <c r="J54" s="2"/>
      <c r="K54" s="2"/>
      <c r="L54" s="2">
        <f t="shared" ref="L54:L58" si="15">I54+J54+K54</f>
        <v>0</v>
      </c>
      <c r="M54" s="2">
        <f t="shared" ref="M54:M60" si="16">C54+H54-L54</f>
        <v>0</v>
      </c>
    </row>
    <row r="55" spans="1:13">
      <c r="A55" s="4"/>
      <c r="B55" s="2"/>
      <c r="C55" s="2"/>
      <c r="D55" s="2"/>
      <c r="E55" s="2"/>
      <c r="F55" s="2"/>
      <c r="G55" s="2"/>
      <c r="H55" s="2">
        <f t="shared" si="14"/>
        <v>0</v>
      </c>
      <c r="I55" s="2"/>
      <c r="J55" s="2"/>
      <c r="K55" s="2"/>
      <c r="L55" s="2">
        <f t="shared" si="15"/>
        <v>0</v>
      </c>
      <c r="M55" s="2">
        <f t="shared" si="16"/>
        <v>0</v>
      </c>
    </row>
    <row r="56" spans="1:13">
      <c r="A56" s="4"/>
      <c r="B56" s="2"/>
      <c r="C56" s="2"/>
      <c r="D56" s="2"/>
      <c r="E56" s="2"/>
      <c r="F56" s="2"/>
      <c r="G56" s="2"/>
      <c r="H56" s="2">
        <f t="shared" si="14"/>
        <v>0</v>
      </c>
      <c r="I56" s="2">
        <f>H40</f>
        <v>0</v>
      </c>
      <c r="J56" s="2"/>
      <c r="K56" s="2"/>
      <c r="L56" s="2">
        <f t="shared" si="15"/>
        <v>0</v>
      </c>
      <c r="M56" s="2">
        <f t="shared" si="16"/>
        <v>0</v>
      </c>
    </row>
    <row r="57" spans="1:13">
      <c r="A57" s="4"/>
      <c r="B57" s="2"/>
      <c r="C57" s="2"/>
      <c r="D57" s="2"/>
      <c r="E57" s="2"/>
      <c r="F57" s="2"/>
      <c r="G57" s="2"/>
      <c r="H57" s="2">
        <f t="shared" si="14"/>
        <v>0</v>
      </c>
      <c r="I57" s="2">
        <f>H41</f>
        <v>0</v>
      </c>
      <c r="J57" s="2"/>
      <c r="K57" s="2"/>
      <c r="L57" s="2">
        <f t="shared" si="15"/>
        <v>0</v>
      </c>
      <c r="M57" s="2">
        <f t="shared" si="16"/>
        <v>0</v>
      </c>
    </row>
    <row r="58" spans="1:13">
      <c r="A58" s="4"/>
      <c r="B58" s="2"/>
      <c r="C58" s="2"/>
      <c r="D58" s="2"/>
      <c r="E58" s="2"/>
      <c r="F58" s="2"/>
      <c r="G58" s="2"/>
      <c r="H58" s="2">
        <f t="shared" si="14"/>
        <v>0</v>
      </c>
      <c r="I58" s="2"/>
      <c r="J58" s="2"/>
      <c r="K58" s="2"/>
      <c r="L58" s="2">
        <f t="shared" si="15"/>
        <v>0</v>
      </c>
      <c r="M58" s="2">
        <f t="shared" si="16"/>
        <v>0</v>
      </c>
    </row>
    <row r="59" spans="1:13">
      <c r="A59" s="4"/>
      <c r="B59" s="2"/>
      <c r="C59" s="2"/>
      <c r="D59" s="2"/>
      <c r="E59" s="2"/>
      <c r="F59" s="2"/>
      <c r="G59" s="2"/>
      <c r="H59" s="2">
        <f t="shared" si="14"/>
        <v>0</v>
      </c>
      <c r="I59" s="2"/>
      <c r="J59" s="2"/>
      <c r="K59" s="2"/>
      <c r="L59" s="2"/>
      <c r="M59" s="2">
        <f t="shared" si="16"/>
        <v>0</v>
      </c>
    </row>
    <row r="60" spans="1:13">
      <c r="A60" s="4" t="s">
        <v>21</v>
      </c>
      <c r="B60" s="2" t="s">
        <v>33</v>
      </c>
      <c r="C60" s="2">
        <f>612526.32+390.19</f>
        <v>612916.50999999989</v>
      </c>
      <c r="D60" s="2"/>
      <c r="E60" s="2">
        <v>13641.79</v>
      </c>
      <c r="F60" s="2">
        <v>69095.25</v>
      </c>
      <c r="G60" s="2"/>
      <c r="H60" s="2">
        <f t="shared" si="14"/>
        <v>82737.040000000008</v>
      </c>
      <c r="I60" s="2">
        <f>H44</f>
        <v>0</v>
      </c>
      <c r="J60" s="2">
        <v>2562.7199999999998</v>
      </c>
      <c r="K60" s="2"/>
      <c r="L60" s="2">
        <f>I60+J60+K60</f>
        <v>2562.7199999999998</v>
      </c>
      <c r="M60" s="2">
        <f t="shared" si="16"/>
        <v>693090.83</v>
      </c>
    </row>
    <row r="61" spans="1:13">
      <c r="A61" s="4">
        <v>1</v>
      </c>
      <c r="B61" s="2"/>
      <c r="C61" s="2"/>
      <c r="D61" s="2"/>
      <c r="E61" s="2"/>
      <c r="F61" s="2"/>
      <c r="G61" s="2"/>
      <c r="H61" s="2">
        <f t="shared" si="14"/>
        <v>0</v>
      </c>
      <c r="I61" s="2"/>
      <c r="J61" s="2"/>
      <c r="K61" s="2"/>
      <c r="L61" s="2"/>
      <c r="M61" s="2"/>
    </row>
    <row r="62" spans="1:13">
      <c r="A62" s="4"/>
      <c r="B62" s="2" t="s">
        <v>36</v>
      </c>
      <c r="C62" s="2">
        <f>C53-C60</f>
        <v>0</v>
      </c>
      <c r="D62" s="2"/>
      <c r="E62" s="2">
        <f>E53-E60</f>
        <v>0</v>
      </c>
      <c r="F62" s="2"/>
      <c r="G62" s="2"/>
      <c r="H62" s="2">
        <f t="shared" si="14"/>
        <v>0</v>
      </c>
      <c r="I62" s="2"/>
      <c r="J62" s="2">
        <f>J53-J60</f>
        <v>0</v>
      </c>
      <c r="K62" s="2"/>
      <c r="L62" s="2">
        <f>L53-L60</f>
        <v>0</v>
      </c>
      <c r="M62" s="2">
        <f>M53-M60</f>
        <v>0</v>
      </c>
    </row>
    <row r="65" spans="2:2">
      <c r="B65" t="s">
        <v>37</v>
      </c>
    </row>
    <row r="66" spans="2:2">
      <c r="B66" t="s">
        <v>38</v>
      </c>
    </row>
  </sheetData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2018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2019-04-25T06:38:16Z</dcterms:modified>
</cp:coreProperties>
</file>