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lata\Desktop\odpowiedz PGNIG\"/>
    </mc:Choice>
  </mc:AlternateContent>
  <xr:revisionPtr revIDLastSave="0" documentId="13_ncr:1_{2104ADA3-6A63-4A8B-BBA7-3016CD2D5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H6" i="1" l="1"/>
  <c r="H10" i="1"/>
  <c r="J10" i="1" s="1"/>
  <c r="K10" i="1" s="1"/>
  <c r="H13" i="1"/>
  <c r="J13" i="1" s="1"/>
  <c r="K13" i="1" s="1"/>
  <c r="H9" i="1"/>
  <c r="H8" i="1"/>
  <c r="J8" i="1" s="1"/>
  <c r="H12" i="1"/>
  <c r="H11" i="1"/>
  <c r="H7" i="1"/>
  <c r="H21" i="1"/>
  <c r="J21" i="1" s="1"/>
  <c r="K21" i="1" s="1"/>
  <c r="H19" i="1"/>
  <c r="H18" i="1"/>
  <c r="H17" i="1"/>
  <c r="H16" i="1"/>
  <c r="H15" i="1"/>
  <c r="H14" i="1"/>
  <c r="H20" i="1"/>
  <c r="H22" i="1" l="1"/>
  <c r="H23" i="1" s="1"/>
  <c r="K11" i="1"/>
  <c r="J11" i="1"/>
  <c r="J12" i="1"/>
  <c r="K12" i="1" s="1"/>
  <c r="J9" i="1"/>
  <c r="K9" i="1" s="1"/>
  <c r="J17" i="1"/>
  <c r="K17" i="1" s="1"/>
  <c r="J6" i="1"/>
  <c r="K6" i="1" s="1"/>
  <c r="J14" i="1"/>
  <c r="K14" i="1" s="1"/>
  <c r="J18" i="1"/>
  <c r="K18" i="1" s="1"/>
  <c r="J7" i="1"/>
  <c r="K7" i="1" s="1"/>
  <c r="J15" i="1"/>
  <c r="K15" i="1" s="1"/>
  <c r="J19" i="1"/>
  <c r="K19" i="1" s="1"/>
  <c r="K8" i="1"/>
  <c r="J16" i="1"/>
  <c r="K16" i="1" s="1"/>
  <c r="J20" i="1"/>
  <c r="K20" i="1" s="1"/>
  <c r="G38" i="2"/>
  <c r="B38" i="2"/>
  <c r="G19" i="2"/>
  <c r="B19" i="2"/>
  <c r="K22" i="1" l="1"/>
  <c r="K23" i="1" s="1"/>
  <c r="J22" i="1"/>
  <c r="J23" i="1" s="1"/>
</calcChain>
</file>

<file path=xl/sharedStrings.xml><?xml version="1.0" encoding="utf-8"?>
<sst xmlns="http://schemas.openxmlformats.org/spreadsheetml/2006/main" count="157" uniqueCount="85">
  <si>
    <t>Wyszczególnienie</t>
  </si>
  <si>
    <t>Ilość punktów poboru</t>
  </si>
  <si>
    <t>Moc umowna [kWh/h]</t>
  </si>
  <si>
    <t>Ilośc jednostek kWh</t>
  </si>
  <si>
    <t>VAT [zł]</t>
  </si>
  <si>
    <t>Wartość brutto [zł]</t>
  </si>
  <si>
    <t>A</t>
  </si>
  <si>
    <t>B</t>
  </si>
  <si>
    <t>C</t>
  </si>
  <si>
    <t>D</t>
  </si>
  <si>
    <t>E</t>
  </si>
  <si>
    <t>G</t>
  </si>
  <si>
    <t>Paliwo gazowe gr/kWh</t>
  </si>
  <si>
    <t>Opłata handlowa zł/m-c</t>
  </si>
  <si>
    <t>Opłata dystrybucyjna zmienna gr/kWh</t>
  </si>
  <si>
    <t>Razem :</t>
  </si>
  <si>
    <t>L.p.</t>
  </si>
  <si>
    <t>Grupa taryfowa</t>
  </si>
  <si>
    <t>BW-5</t>
  </si>
  <si>
    <t>RAZEM :</t>
  </si>
  <si>
    <t>Stawka VAT %</t>
  </si>
  <si>
    <t>x</t>
  </si>
  <si>
    <t>F</t>
  </si>
  <si>
    <t>H= F + G</t>
  </si>
  <si>
    <t>Moc umowna kWh/h</t>
  </si>
  <si>
    <t>(0, 00000)</t>
  </si>
  <si>
    <t>(0, 00)</t>
  </si>
  <si>
    <t>Opłata handlowa zł/m-c 
(F = D x E X B)</t>
  </si>
  <si>
    <t>Opłata dystrybucyjna stała  zł/m-c 
(F = D x E x B)</t>
  </si>
  <si>
    <t>Paliwo gazowe gr/kWh
F = D x E/100</t>
  </si>
  <si>
    <t>Opłata dystrybucyjna zmienna gr/kWh
(F = D x E/100)</t>
  </si>
  <si>
    <t>Paliwo gazowe gr/kWh
(F = D x E/100)</t>
  </si>
  <si>
    <t>Opłata handlowa zł/m-c
(F = D x E X B)</t>
  </si>
  <si>
    <t>Budynek biurowy - Dyrekcji WPN Jeziory 1</t>
  </si>
  <si>
    <t>Budynek gospodarczy  Jeziory 2 kotłownia dla lokali mieszkalnych</t>
  </si>
  <si>
    <t>Grupa taryfowa BW-5</t>
  </si>
  <si>
    <t xml:space="preserve">Moc zamówiona 235 kWh/h </t>
  </si>
  <si>
    <t xml:space="preserve">Moc zamówiona 157 kWh/h </t>
  </si>
  <si>
    <t>Miesiąc</t>
  </si>
  <si>
    <t>kWh</t>
  </si>
  <si>
    <t>październik</t>
  </si>
  <si>
    <t>listopad</t>
  </si>
  <si>
    <t>grudzień</t>
  </si>
  <si>
    <t>Opłata dystrybucyjna stała  zł/m-c</t>
  </si>
  <si>
    <t>styczeń</t>
  </si>
  <si>
    <t>do końca 2022</t>
  </si>
  <si>
    <t>luty</t>
  </si>
  <si>
    <t>Ochrona taryfowa</t>
  </si>
  <si>
    <t>marzec</t>
  </si>
  <si>
    <t>kwiecień</t>
  </si>
  <si>
    <t>maj</t>
  </si>
  <si>
    <t>BW3.6</t>
  </si>
  <si>
    <t>czerwiec</t>
  </si>
  <si>
    <t>lipiec</t>
  </si>
  <si>
    <t>sierpień</t>
  </si>
  <si>
    <t>wrzesień</t>
  </si>
  <si>
    <t>RAZEM</t>
  </si>
  <si>
    <t xml:space="preserve">Budynek dwurodzinny - Jeziory 7, lokal 7/1 </t>
  </si>
  <si>
    <t>Grupa taryfowa BW 3.6</t>
  </si>
  <si>
    <t>Moc zamówiona 42 kW</t>
  </si>
  <si>
    <r>
      <t xml:space="preserve">14483 kWh x 20 = 289660/100 = </t>
    </r>
    <r>
      <rPr>
        <b/>
        <sz val="12"/>
        <color theme="1"/>
        <rFont val="Calibri"/>
        <family val="2"/>
        <charset val="238"/>
        <scheme val="minor"/>
      </rPr>
      <t>2896,6</t>
    </r>
    <r>
      <rPr>
        <sz val="12"/>
        <color theme="1"/>
        <rFont val="Calibri"/>
        <family val="2"/>
        <charset val="238"/>
        <scheme val="minor"/>
      </rPr>
      <t xml:space="preserve"> zł</t>
    </r>
  </si>
  <si>
    <r>
      <t xml:space="preserve">9655 kWh x 18,827 = 181774,685/100= </t>
    </r>
    <r>
      <rPr>
        <b/>
        <sz val="12"/>
        <color theme="1"/>
        <rFont val="Calibri"/>
        <family val="2"/>
        <charset val="238"/>
        <scheme val="minor"/>
      </rPr>
      <t>1817,75</t>
    </r>
    <r>
      <rPr>
        <sz val="12"/>
        <color theme="1"/>
        <rFont val="Calibri"/>
        <family val="2"/>
        <charset val="238"/>
        <scheme val="minor"/>
      </rPr>
      <t xml:space="preserve"> zł</t>
    </r>
  </si>
  <si>
    <r>
      <t xml:space="preserve">88850 kWh x 18,827 = 1672778,95/100 = </t>
    </r>
    <r>
      <rPr>
        <b/>
        <sz val="12"/>
        <color rgb="FF000000"/>
        <rFont val="Calibri"/>
        <family val="2"/>
        <charset val="238"/>
        <scheme val="minor"/>
      </rPr>
      <t>16727,79</t>
    </r>
    <r>
      <rPr>
        <sz val="12"/>
        <color rgb="FF000000"/>
        <rFont val="Calibri"/>
        <family val="2"/>
        <charset val="238"/>
        <scheme val="minor"/>
      </rPr>
      <t xml:space="preserve"> zł</t>
    </r>
  </si>
  <si>
    <r>
      <t xml:space="preserve">108625 kWh x 20= 2172500/100= </t>
    </r>
    <r>
      <rPr>
        <b/>
        <sz val="12"/>
        <color rgb="FF000000"/>
        <rFont val="Calibri"/>
        <family val="2"/>
        <charset val="238"/>
        <scheme val="minor"/>
      </rPr>
      <t>21725</t>
    </r>
    <r>
      <rPr>
        <sz val="12"/>
        <color rgb="FF000000"/>
        <rFont val="Calibri"/>
        <family val="2"/>
        <charset val="238"/>
        <scheme val="minor"/>
      </rPr>
      <t xml:space="preserve"> zł</t>
    </r>
  </si>
  <si>
    <t>Jeziory 1</t>
  </si>
  <si>
    <t>Jeziory 2</t>
  </si>
  <si>
    <t>≥ 110 (42)</t>
  </si>
  <si>
    <t>Opłata dystrybucyjna stała  gr/kWh/h
(F=D x E/100)</t>
  </si>
  <si>
    <t>Lokal</t>
  </si>
  <si>
    <t>BW-3.6</t>
  </si>
  <si>
    <t>Zakup paliwa gazowego dla obiektów Wielkopolskiego Parku Narodowego w Jeziorach</t>
  </si>
  <si>
    <t xml:space="preserve">Cena jednostkowa netto </t>
  </si>
  <si>
    <t>szacunkowa ilość kWh na 2 lata</t>
  </si>
  <si>
    <t>Paliwo gazowe gr/kWh 
(F = D x E x B/100)</t>
  </si>
  <si>
    <t>Opłata dystrybucyjna zmienna gr/kWh 
(F = D x ExB/100)</t>
  </si>
  <si>
    <t>Opłata handlowa zł/m-c 
(F = D x E x B)</t>
  </si>
  <si>
    <t>Razem za 2 lata:</t>
  </si>
  <si>
    <t>Jeziory 7/1</t>
  </si>
  <si>
    <t>Jeziory 7/2</t>
  </si>
  <si>
    <r>
      <t>Wartość netto [zł]</t>
    </r>
    <r>
      <rPr>
        <sz val="9"/>
        <color rgb="FFFF0000"/>
        <rFont val="Bookman Old Style"/>
        <family val="1"/>
        <charset val="238"/>
      </rPr>
      <t xml:space="preserve"> </t>
    </r>
  </si>
  <si>
    <r>
      <t xml:space="preserve">Sprzedaż i dystrybucja gazu dla grupy taryfowej </t>
    </r>
    <r>
      <rPr>
        <b/>
        <sz val="9"/>
        <rFont val="Bookman Old Style"/>
        <family val="1"/>
        <charset val="238"/>
      </rPr>
      <t>BW-3.6 (ulga)
*- decyzja Prezesa Urzędu  Regulacji Energetyki z 17.12.2021 r.
**- szacunek na dalszy okres Jeziory 7/1</t>
    </r>
  </si>
  <si>
    <r>
      <t xml:space="preserve">Sprzedaż i dystrybucja gazu dla grupy taryfowej </t>
    </r>
    <r>
      <rPr>
        <b/>
        <sz val="9"/>
        <rFont val="Bookman Old Style"/>
        <family val="1"/>
        <charset val="238"/>
      </rPr>
      <t>BW-3.6 (ulga)
*- decyzja Prezesa Urzędu  Regulacji Energetyki z 17.12.2021 r.
**- szacunek na dalszy okres Jeziory 7/2</t>
    </r>
  </si>
  <si>
    <r>
      <t xml:space="preserve">Sprzedaż i dystrybucja gazu dla grupy taryfowej </t>
    </r>
    <r>
      <rPr>
        <b/>
        <sz val="9"/>
        <rFont val="Bookman Old Style"/>
        <family val="1"/>
        <charset val="238"/>
      </rPr>
      <t>BW-5 (ulga)
*- decyzja Prezesa Urzędu  Regulacji Energetyki z 17.12.2021 r.
**- szacunek na dalszy okres                Jeziory osada</t>
    </r>
  </si>
  <si>
    <r>
      <t xml:space="preserve">Sprzedaż i dystrybucja gazu dla grupy taryfowej </t>
    </r>
    <r>
      <rPr>
        <b/>
        <sz val="9"/>
        <rFont val="Bookman Old Style"/>
        <family val="1"/>
        <charset val="238"/>
      </rPr>
      <t>BW-5    Jeziory Dyrekcja</t>
    </r>
  </si>
  <si>
    <t>załącznik nr 1 do odpowiedzi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</si>
</sst>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#,##0\ _z_ł"/>
    <numFmt numFmtId="166" formatCode="#,##0.00_ ;\-#,##0.00\ "/>
    <numFmt numFmtId="167" formatCode="0.000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name val="Bookman Old Style"/>
      <family val="1"/>
      <charset val="238"/>
    </font>
    <font>
      <u/>
      <sz val="16"/>
      <name val="Bookman Old Style"/>
      <family val="1"/>
      <charset val="238"/>
    </font>
    <font>
      <sz val="8"/>
      <name val="Czcionka tekstu podstawowego"/>
      <family val="2"/>
      <charset val="238"/>
    </font>
    <font>
      <b/>
      <sz val="14"/>
      <name val="Bookman Old Style"/>
      <family val="1"/>
      <charset val="238"/>
    </font>
    <font>
      <sz val="9"/>
      <name val="Bookman Old Style"/>
      <family val="1"/>
      <charset val="238"/>
    </font>
    <font>
      <sz val="9"/>
      <color rgb="FFFF0000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1" applyFont="1"/>
    <xf numFmtId="0" fontId="6" fillId="0" borderId="0" xfId="0" applyFont="1"/>
    <xf numFmtId="0" fontId="7" fillId="0" borderId="1" xfId="1" applyFont="1" applyBorder="1"/>
    <xf numFmtId="0" fontId="8" fillId="0" borderId="0" xfId="0" applyFont="1"/>
    <xf numFmtId="0" fontId="5" fillId="0" borderId="1" xfId="1" applyFont="1" applyBorder="1"/>
    <xf numFmtId="0" fontId="9" fillId="0" borderId="1" xfId="0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wrapText="1"/>
    </xf>
    <xf numFmtId="167" fontId="6" fillId="0" borderId="0" xfId="0" applyNumberFormat="1" applyFont="1"/>
    <xf numFmtId="8" fontId="6" fillId="0" borderId="0" xfId="0" applyNumberFormat="1" applyFont="1"/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left" vertical="top"/>
    </xf>
    <xf numFmtId="0" fontId="13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7" fillId="3" borderId="1" xfId="1" applyFont="1" applyFill="1" applyBorder="1" applyAlignment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17" fillId="2" borderId="3" xfId="1" applyFont="1" applyFill="1" applyBorder="1" applyAlignment="1">
      <alignment horizontal="left" vertical="top"/>
    </xf>
    <xf numFmtId="0" fontId="17" fillId="2" borderId="3" xfId="1" applyFont="1" applyFill="1" applyBorder="1" applyAlignment="1">
      <alignment horizontal="left" vertical="top" wrapText="1"/>
    </xf>
    <xf numFmtId="3" fontId="17" fillId="7" borderId="8" xfId="1" applyNumberFormat="1" applyFont="1" applyFill="1" applyBorder="1" applyAlignment="1">
      <alignment horizontal="left" vertical="top"/>
    </xf>
    <xf numFmtId="167" fontId="17" fillId="7" borderId="6" xfId="1" applyNumberFormat="1" applyFont="1" applyFill="1" applyBorder="1" applyAlignment="1">
      <alignment horizontal="left" vertical="top" wrapText="1"/>
    </xf>
    <xf numFmtId="166" fontId="17" fillId="7" borderId="8" xfId="1" applyNumberFormat="1" applyFont="1" applyFill="1" applyBorder="1" applyAlignment="1">
      <alignment horizontal="left" vertical="top"/>
    </xf>
    <xf numFmtId="1" fontId="17" fillId="7" borderId="8" xfId="1" applyNumberFormat="1" applyFont="1" applyFill="1" applyBorder="1" applyAlignment="1">
      <alignment horizontal="left" vertical="top"/>
    </xf>
    <xf numFmtId="0" fontId="17" fillId="7" borderId="1" xfId="1" applyFont="1" applyFill="1" applyBorder="1" applyAlignment="1">
      <alignment horizontal="left" vertical="top"/>
    </xf>
    <xf numFmtId="167" fontId="17" fillId="7" borderId="5" xfId="1" applyNumberFormat="1" applyFont="1" applyFill="1" applyBorder="1" applyAlignment="1">
      <alignment horizontal="left" vertical="top"/>
    </xf>
    <xf numFmtId="2" fontId="17" fillId="7" borderId="1" xfId="1" applyNumberFormat="1" applyFont="1" applyFill="1" applyBorder="1" applyAlignment="1">
      <alignment horizontal="left" vertical="top"/>
    </xf>
    <xf numFmtId="1" fontId="17" fillId="7" borderId="1" xfId="1" applyNumberFormat="1" applyFont="1" applyFill="1" applyBorder="1" applyAlignment="1">
      <alignment horizontal="left" vertical="top"/>
    </xf>
    <xf numFmtId="3" fontId="17" fillId="7" borderId="4" xfId="1" applyNumberFormat="1" applyFont="1" applyFill="1" applyBorder="1" applyAlignment="1">
      <alignment horizontal="left" vertical="top"/>
    </xf>
    <xf numFmtId="0" fontId="17" fillId="7" borderId="10" xfId="1" applyFont="1" applyFill="1" applyBorder="1" applyAlignment="1">
      <alignment horizontal="left" vertical="top"/>
    </xf>
    <xf numFmtId="167" fontId="17" fillId="7" borderId="11" xfId="1" applyNumberFormat="1" applyFont="1" applyFill="1" applyBorder="1" applyAlignment="1">
      <alignment horizontal="left" vertical="top"/>
    </xf>
    <xf numFmtId="2" fontId="17" fillId="7" borderId="10" xfId="1" applyNumberFormat="1" applyFont="1" applyFill="1" applyBorder="1" applyAlignment="1">
      <alignment horizontal="left" vertical="top"/>
    </xf>
    <xf numFmtId="1" fontId="17" fillId="7" borderId="10" xfId="1" applyNumberFormat="1" applyFont="1" applyFill="1" applyBorder="1" applyAlignment="1">
      <alignment horizontal="left" vertical="top"/>
    </xf>
    <xf numFmtId="0" fontId="17" fillId="6" borderId="1" xfId="1" applyFont="1" applyFill="1" applyBorder="1" applyAlignment="1">
      <alignment horizontal="left" vertical="top"/>
    </xf>
    <xf numFmtId="167" fontId="17" fillId="6" borderId="1" xfId="1" applyNumberFormat="1" applyFont="1" applyFill="1" applyBorder="1" applyAlignment="1">
      <alignment horizontal="left" vertical="top"/>
    </xf>
    <xf numFmtId="166" fontId="17" fillId="6" borderId="8" xfId="1" applyNumberFormat="1" applyFont="1" applyFill="1" applyBorder="1" applyAlignment="1">
      <alignment horizontal="left" vertical="top"/>
    </xf>
    <xf numFmtId="1" fontId="17" fillId="6" borderId="1" xfId="1" applyNumberFormat="1" applyFont="1" applyFill="1" applyBorder="1" applyAlignment="1">
      <alignment horizontal="left" vertical="top"/>
    </xf>
    <xf numFmtId="2" fontId="17" fillId="6" borderId="1" xfId="1" applyNumberFormat="1" applyFont="1" applyFill="1" applyBorder="1" applyAlignment="1">
      <alignment horizontal="left" vertical="top"/>
    </xf>
    <xf numFmtId="2" fontId="17" fillId="6" borderId="10" xfId="1" applyNumberFormat="1" applyFont="1" applyFill="1" applyBorder="1" applyAlignment="1">
      <alignment horizontal="left" vertical="top"/>
    </xf>
    <xf numFmtId="1" fontId="17" fillId="6" borderId="10" xfId="1" applyNumberFormat="1" applyFont="1" applyFill="1" applyBorder="1" applyAlignment="1">
      <alignment horizontal="left" vertical="top"/>
    </xf>
    <xf numFmtId="3" fontId="17" fillId="5" borderId="14" xfId="1" applyNumberFormat="1" applyFont="1" applyFill="1" applyBorder="1" applyAlignment="1">
      <alignment horizontal="left" vertical="top"/>
    </xf>
    <xf numFmtId="167" fontId="17" fillId="5" borderId="9" xfId="1" applyNumberFormat="1" applyFont="1" applyFill="1" applyBorder="1" applyAlignment="1">
      <alignment horizontal="left" vertical="top" wrapText="1"/>
    </xf>
    <xf numFmtId="2" fontId="17" fillId="5" borderId="1" xfId="1" applyNumberFormat="1" applyFont="1" applyFill="1" applyBorder="1" applyAlignment="1">
      <alignment horizontal="left" vertical="top"/>
    </xf>
    <xf numFmtId="1" fontId="17" fillId="5" borderId="1" xfId="1" applyNumberFormat="1" applyFont="1" applyFill="1" applyBorder="1" applyAlignment="1">
      <alignment horizontal="left" vertical="top"/>
    </xf>
    <xf numFmtId="166" fontId="17" fillId="5" borderId="1" xfId="1" applyNumberFormat="1" applyFont="1" applyFill="1" applyBorder="1" applyAlignment="1">
      <alignment horizontal="left" vertical="top"/>
    </xf>
    <xf numFmtId="166" fontId="17" fillId="5" borderId="9" xfId="1" applyNumberFormat="1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left" vertical="top"/>
    </xf>
    <xf numFmtId="167" fontId="17" fillId="5" borderId="5" xfId="1" applyNumberFormat="1" applyFont="1" applyFill="1" applyBorder="1" applyAlignment="1">
      <alignment horizontal="left" vertical="top"/>
    </xf>
    <xf numFmtId="166" fontId="17" fillId="5" borderId="8" xfId="1" applyNumberFormat="1" applyFont="1" applyFill="1" applyBorder="1" applyAlignment="1">
      <alignment horizontal="left" vertical="top"/>
    </xf>
    <xf numFmtId="3" fontId="17" fillId="5" borderId="4" xfId="1" applyNumberFormat="1" applyFont="1" applyFill="1" applyBorder="1" applyAlignment="1">
      <alignment horizontal="left" vertical="top"/>
    </xf>
    <xf numFmtId="2" fontId="17" fillId="5" borderId="1" xfId="1" applyNumberFormat="1" applyFont="1" applyFill="1" applyBorder="1" applyAlignment="1">
      <alignment horizontal="left" vertical="top" wrapText="1"/>
    </xf>
    <xf numFmtId="3" fontId="17" fillId="7" borderId="10" xfId="1" applyNumberFormat="1" applyFont="1" applyFill="1" applyBorder="1" applyAlignment="1">
      <alignment horizontal="left" vertical="top"/>
    </xf>
    <xf numFmtId="2" fontId="17" fillId="7" borderId="9" xfId="1" applyNumberFormat="1" applyFont="1" applyFill="1" applyBorder="1" applyAlignment="1">
      <alignment horizontal="left" vertical="top"/>
    </xf>
    <xf numFmtId="1" fontId="17" fillId="7" borderId="9" xfId="1" applyNumberFormat="1" applyFont="1" applyFill="1" applyBorder="1" applyAlignment="1">
      <alignment horizontal="left" vertical="top"/>
    </xf>
    <xf numFmtId="166" fontId="17" fillId="7" borderId="9" xfId="1" applyNumberFormat="1" applyFont="1" applyFill="1" applyBorder="1" applyAlignment="1">
      <alignment horizontal="left" vertical="top"/>
    </xf>
    <xf numFmtId="3" fontId="17" fillId="7" borderId="1" xfId="1" applyNumberFormat="1" applyFont="1" applyFill="1" applyBorder="1" applyAlignment="1">
      <alignment horizontal="left" vertical="top"/>
    </xf>
    <xf numFmtId="4" fontId="17" fillId="7" borderId="1" xfId="1" applyNumberFormat="1" applyFont="1" applyFill="1" applyBorder="1" applyAlignment="1">
      <alignment horizontal="left" vertical="top" wrapText="1"/>
    </xf>
    <xf numFmtId="2" fontId="17" fillId="7" borderId="1" xfId="1" applyNumberFormat="1" applyFont="1" applyFill="1" applyBorder="1" applyAlignment="1">
      <alignment horizontal="left" vertical="top" wrapText="1"/>
    </xf>
    <xf numFmtId="0" fontId="17" fillId="0" borderId="0" xfId="1" applyFont="1" applyAlignment="1">
      <alignment horizontal="left" vertical="top"/>
    </xf>
    <xf numFmtId="0" fontId="19" fillId="0" borderId="2" xfId="1" applyFont="1" applyBorder="1" applyAlignment="1">
      <alignment horizontal="left" vertical="top"/>
    </xf>
    <xf numFmtId="0" fontId="19" fillId="3" borderId="16" xfId="1" applyFont="1" applyFill="1" applyBorder="1" applyAlignment="1">
      <alignment horizontal="left" vertical="top"/>
    </xf>
    <xf numFmtId="2" fontId="19" fillId="3" borderId="17" xfId="1" applyNumberFormat="1" applyFont="1" applyFill="1" applyBorder="1" applyAlignment="1">
      <alignment horizontal="left" vertical="top"/>
    </xf>
    <xf numFmtId="44" fontId="19" fillId="0" borderId="18" xfId="1" applyNumberFormat="1" applyFont="1" applyBorder="1" applyAlignment="1">
      <alignment horizontal="left" vertical="top"/>
    </xf>
    <xf numFmtId="166" fontId="19" fillId="3" borderId="17" xfId="1" applyNumberFormat="1" applyFont="1" applyFill="1" applyBorder="1" applyAlignment="1">
      <alignment horizontal="left" vertical="top"/>
    </xf>
    <xf numFmtId="166" fontId="19" fillId="3" borderId="19" xfId="1" applyNumberFormat="1" applyFont="1" applyFill="1" applyBorder="1" applyAlignment="1">
      <alignment horizontal="left" vertical="top"/>
    </xf>
    <xf numFmtId="0" fontId="19" fillId="0" borderId="0" xfId="1" applyFont="1" applyAlignment="1">
      <alignment horizontal="left" vertical="top"/>
    </xf>
    <xf numFmtId="0" fontId="19" fillId="3" borderId="1" xfId="1" applyFont="1" applyFill="1" applyBorder="1" applyAlignment="1">
      <alignment horizontal="left" vertical="top"/>
    </xf>
    <xf numFmtId="2" fontId="19" fillId="3" borderId="1" xfId="1" applyNumberFormat="1" applyFont="1" applyFill="1" applyBorder="1" applyAlignment="1">
      <alignment horizontal="left" vertical="top"/>
    </xf>
    <xf numFmtId="44" fontId="19" fillId="0" borderId="1" xfId="1" applyNumberFormat="1" applyFont="1" applyBorder="1" applyAlignment="1">
      <alignment horizontal="left" vertical="top"/>
    </xf>
    <xf numFmtId="166" fontId="19" fillId="3" borderId="1" xfId="1" applyNumberFormat="1" applyFont="1" applyFill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 wrapText="1"/>
    </xf>
    <xf numFmtId="0" fontId="17" fillId="2" borderId="0" xfId="1" applyFont="1" applyFill="1" applyAlignment="1">
      <alignment horizontal="left" vertical="top"/>
    </xf>
    <xf numFmtId="0" fontId="17" fillId="0" borderId="1" xfId="1" applyFont="1" applyBorder="1" applyAlignment="1">
      <alignment horizontal="left" vertical="top"/>
    </xf>
    <xf numFmtId="1" fontId="17" fillId="0" borderId="1" xfId="2" applyNumberFormat="1" applyFont="1" applyBorder="1" applyAlignment="1">
      <alignment horizontal="right" vertical="top"/>
    </xf>
    <xf numFmtId="0" fontId="17" fillId="0" borderId="0" xfId="0" applyFont="1" applyAlignment="1">
      <alignment horizontal="left" vertical="top"/>
    </xf>
    <xf numFmtId="165" fontId="17" fillId="0" borderId="0" xfId="1" applyNumberFormat="1" applyFont="1" applyAlignment="1">
      <alignment horizontal="left" vertical="top"/>
    </xf>
    <xf numFmtId="0" fontId="17" fillId="0" borderId="5" xfId="1" applyFont="1" applyBorder="1" applyAlignment="1">
      <alignment horizontal="left" vertical="top"/>
    </xf>
    <xf numFmtId="1" fontId="17" fillId="0" borderId="0" xfId="0" applyNumberFormat="1" applyFont="1" applyAlignment="1">
      <alignment horizontal="left" vertical="top"/>
    </xf>
    <xf numFmtId="0" fontId="17" fillId="3" borderId="5" xfId="0" applyFont="1" applyFill="1" applyBorder="1" applyAlignment="1">
      <alignment horizontal="left" vertical="top"/>
    </xf>
    <xf numFmtId="3" fontId="19" fillId="3" borderId="1" xfId="2" applyNumberFormat="1" applyFont="1" applyFill="1" applyBorder="1" applyAlignment="1">
      <alignment horizontal="right" vertical="top"/>
    </xf>
    <xf numFmtId="0" fontId="17" fillId="3" borderId="12" xfId="0" applyFont="1" applyFill="1" applyBorder="1" applyAlignment="1">
      <alignment horizontal="left" vertical="top"/>
    </xf>
    <xf numFmtId="0" fontId="17" fillId="3" borderId="13" xfId="0" applyFont="1" applyFill="1" applyBorder="1" applyAlignment="1">
      <alignment horizontal="left" vertical="top"/>
    </xf>
    <xf numFmtId="0" fontId="17" fillId="5" borderId="1" xfId="1" applyFont="1" applyFill="1" applyBorder="1" applyAlignment="1">
      <alignment horizontal="left" vertical="top" wrapText="1"/>
    </xf>
    <xf numFmtId="3" fontId="17" fillId="7" borderId="8" xfId="1" applyNumberFormat="1" applyFont="1" applyFill="1" applyBorder="1" applyAlignment="1">
      <alignment horizontal="center" vertical="top"/>
    </xf>
    <xf numFmtId="3" fontId="17" fillId="7" borderId="9" xfId="1" applyNumberFormat="1" applyFont="1" applyFill="1" applyBorder="1" applyAlignment="1">
      <alignment horizontal="center" vertical="top"/>
    </xf>
    <xf numFmtId="0" fontId="19" fillId="2" borderId="14" xfId="1" applyFont="1" applyFill="1" applyBorder="1" applyAlignment="1">
      <alignment horizontal="center" vertical="top" wrapText="1"/>
    </xf>
    <xf numFmtId="0" fontId="19" fillId="2" borderId="0" xfId="1" applyFont="1" applyFill="1" applyAlignment="1">
      <alignment horizontal="center" vertical="top" wrapText="1"/>
    </xf>
    <xf numFmtId="164" fontId="17" fillId="7" borderId="10" xfId="1" applyNumberFormat="1" applyFont="1" applyFill="1" applyBorder="1" applyAlignment="1">
      <alignment horizontal="left" vertical="top"/>
    </xf>
    <xf numFmtId="0" fontId="17" fillId="7" borderId="9" xfId="1" applyFont="1" applyFill="1" applyBorder="1" applyAlignment="1">
      <alignment horizontal="left" vertical="top"/>
    </xf>
    <xf numFmtId="0" fontId="17" fillId="7" borderId="4" xfId="1" applyFont="1" applyFill="1" applyBorder="1" applyAlignment="1">
      <alignment horizontal="left" vertical="top"/>
    </xf>
    <xf numFmtId="0" fontId="17" fillId="7" borderId="1" xfId="1" applyFont="1" applyFill="1" applyBorder="1" applyAlignment="1">
      <alignment horizontal="left" vertical="top" wrapText="1"/>
    </xf>
    <xf numFmtId="0" fontId="17" fillId="7" borderId="10" xfId="1" applyFont="1" applyFill="1" applyBorder="1" applyAlignment="1">
      <alignment horizontal="left" vertical="top"/>
    </xf>
    <xf numFmtId="0" fontId="17" fillId="6" borderId="4" xfId="1" applyFont="1" applyFill="1" applyBorder="1" applyAlignment="1">
      <alignment horizontal="left" vertical="top" wrapText="1"/>
    </xf>
    <xf numFmtId="0" fontId="17" fillId="6" borderId="1" xfId="1" applyFont="1" applyFill="1" applyBorder="1" applyAlignment="1">
      <alignment horizontal="left" vertical="top" wrapText="1"/>
    </xf>
    <xf numFmtId="2" fontId="4" fillId="0" borderId="14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7" fillId="3" borderId="1" xfId="1" applyFont="1" applyFill="1" applyBorder="1" applyAlignment="1">
      <alignment horizontal="left" vertical="top"/>
    </xf>
    <xf numFmtId="0" fontId="17" fillId="2" borderId="3" xfId="1" applyFont="1" applyFill="1" applyBorder="1" applyAlignment="1">
      <alignment horizontal="left" vertical="top"/>
    </xf>
    <xf numFmtId="0" fontId="17" fillId="7" borderId="4" xfId="1" applyFont="1" applyFill="1" applyBorder="1" applyAlignment="1">
      <alignment horizontal="left" vertical="top" wrapText="1"/>
    </xf>
    <xf numFmtId="0" fontId="17" fillId="7" borderId="10" xfId="1" applyFont="1" applyFill="1" applyBorder="1" applyAlignment="1">
      <alignment horizontal="left" vertical="top" wrapText="1"/>
    </xf>
    <xf numFmtId="0" fontId="17" fillId="3" borderId="5" xfId="1" applyFont="1" applyFill="1" applyBorder="1" applyAlignment="1">
      <alignment horizontal="left" vertical="top" wrapText="1"/>
    </xf>
    <xf numFmtId="0" fontId="17" fillId="3" borderId="12" xfId="1" applyFont="1" applyFill="1" applyBorder="1" applyAlignment="1">
      <alignment horizontal="left" vertical="top" wrapText="1"/>
    </xf>
    <xf numFmtId="0" fontId="17" fillId="3" borderId="13" xfId="1" applyFont="1" applyFill="1" applyBorder="1" applyAlignment="1">
      <alignment horizontal="left" vertical="top" wrapText="1"/>
    </xf>
    <xf numFmtId="0" fontId="17" fillId="7" borderId="6" xfId="1" applyFont="1" applyFill="1" applyBorder="1" applyAlignment="1">
      <alignment horizontal="left" vertical="top" wrapText="1"/>
    </xf>
    <xf numFmtId="0" fontId="17" fillId="7" borderId="7" xfId="1" applyFont="1" applyFill="1" applyBorder="1" applyAlignment="1">
      <alignment horizontal="left" vertical="top" wrapText="1"/>
    </xf>
    <xf numFmtId="0" fontId="17" fillId="5" borderId="10" xfId="1" applyFont="1" applyFill="1" applyBorder="1" applyAlignment="1">
      <alignment horizontal="left" vertical="top" wrapText="1"/>
    </xf>
    <xf numFmtId="0" fontId="17" fillId="5" borderId="9" xfId="1" applyFont="1" applyFill="1" applyBorder="1" applyAlignment="1">
      <alignment horizontal="left" vertical="top"/>
    </xf>
    <xf numFmtId="0" fontId="17" fillId="5" borderId="4" xfId="1" applyFont="1" applyFill="1" applyBorder="1" applyAlignment="1">
      <alignment horizontal="left" vertical="top"/>
    </xf>
    <xf numFmtId="3" fontId="17" fillId="5" borderId="9" xfId="1" applyNumberFormat="1" applyFont="1" applyFill="1" applyBorder="1" applyAlignment="1">
      <alignment horizontal="center" vertical="top"/>
    </xf>
    <xf numFmtId="3" fontId="17" fillId="5" borderId="4" xfId="1" applyNumberFormat="1" applyFont="1" applyFill="1" applyBorder="1" applyAlignment="1">
      <alignment horizontal="center" vertical="top"/>
    </xf>
    <xf numFmtId="0" fontId="16" fillId="0" borderId="15" xfId="1" applyFont="1" applyBorder="1" applyAlignment="1">
      <alignment horizontal="center" vertical="top"/>
    </xf>
    <xf numFmtId="166" fontId="4" fillId="0" borderId="14" xfId="0" applyNumberFormat="1" applyFont="1" applyBorder="1" applyAlignment="1">
      <alignment horizontal="center" vertical="top"/>
    </xf>
    <xf numFmtId="0" fontId="17" fillId="7" borderId="8" xfId="1" applyFont="1" applyFill="1" applyBorder="1" applyAlignment="1">
      <alignment horizontal="left" vertical="top"/>
    </xf>
    <xf numFmtId="0" fontId="17" fillId="6" borderId="6" xfId="1" applyFont="1" applyFill="1" applyBorder="1" applyAlignment="1">
      <alignment horizontal="left" vertical="top" wrapText="1"/>
    </xf>
    <xf numFmtId="0" fontId="17" fillId="6" borderId="7" xfId="1" applyFont="1" applyFill="1" applyBorder="1" applyAlignment="1">
      <alignment horizontal="left" vertical="top" wrapText="1"/>
    </xf>
    <xf numFmtId="0" fontId="17" fillId="6" borderId="10" xfId="1" applyFont="1" applyFill="1" applyBorder="1" applyAlignment="1">
      <alignment horizontal="left" vertical="top" wrapText="1"/>
    </xf>
    <xf numFmtId="3" fontId="17" fillId="6" borderId="10" xfId="1" applyNumberFormat="1" applyFont="1" applyFill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17" fillId="6" borderId="10" xfId="1" applyFont="1" applyFill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5" fillId="0" borderId="14" xfId="1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9" workbookViewId="0">
      <selection activeCell="J1" sqref="J1"/>
    </sheetView>
  </sheetViews>
  <sheetFormatPr defaultColWidth="15.625" defaultRowHeight="30" customHeight="1"/>
  <cols>
    <col min="1" max="1" width="18.875" style="3" customWidth="1"/>
    <col min="2" max="2" width="14.125" style="3" customWidth="1"/>
    <col min="3" max="3" width="13.75" style="3" customWidth="1"/>
    <col min="4" max="4" width="9.875" style="3" customWidth="1"/>
    <col min="5" max="5" width="10.625" style="3" customWidth="1"/>
    <col min="6" max="6" width="14.375" style="3" customWidth="1"/>
    <col min="7" max="7" width="18.375" style="3" customWidth="1"/>
    <col min="8" max="8" width="25.25" style="3" customWidth="1"/>
    <col min="9" max="9" width="10.375" style="3" customWidth="1"/>
    <col min="10" max="10" width="17.625" style="3" customWidth="1"/>
    <col min="11" max="11" width="18.625" style="3" customWidth="1"/>
    <col min="12" max="12" width="14.375" style="3" customWidth="1"/>
    <col min="13" max="13" width="14.5" style="3" customWidth="1"/>
    <col min="14" max="16384" width="15.625" style="3"/>
  </cols>
  <sheetData>
    <row r="1" spans="1:14" ht="17.25" customHeight="1">
      <c r="J1" s="3" t="s">
        <v>84</v>
      </c>
    </row>
    <row r="2" spans="1:14" ht="37.5" customHeight="1">
      <c r="A2" s="23"/>
      <c r="B2" s="24"/>
      <c r="C2" s="124" t="s">
        <v>70</v>
      </c>
      <c r="D2" s="124"/>
      <c r="E2" s="124"/>
      <c r="F2" s="124"/>
      <c r="G2" s="124"/>
      <c r="H2" s="124"/>
      <c r="I2" s="124"/>
      <c r="J2" s="124"/>
      <c r="K2" s="124"/>
    </row>
    <row r="3" spans="1:14" ht="44.25" customHeight="1">
      <c r="A3" s="110" t="s">
        <v>0</v>
      </c>
      <c r="B3" s="110"/>
      <c r="C3" s="110"/>
      <c r="D3" s="27" t="s">
        <v>1</v>
      </c>
      <c r="E3" s="27" t="s">
        <v>2</v>
      </c>
      <c r="F3" s="27" t="s">
        <v>3</v>
      </c>
      <c r="G3" s="27" t="s">
        <v>71</v>
      </c>
      <c r="H3" s="27" t="s">
        <v>79</v>
      </c>
      <c r="I3" s="27" t="s">
        <v>20</v>
      </c>
      <c r="J3" s="27" t="s">
        <v>4</v>
      </c>
      <c r="K3" s="27" t="s">
        <v>5</v>
      </c>
    </row>
    <row r="4" spans="1:14" ht="16.5" customHeight="1">
      <c r="A4" s="114"/>
      <c r="B4" s="115"/>
      <c r="C4" s="116"/>
      <c r="D4" s="28"/>
      <c r="E4" s="28"/>
      <c r="F4" s="28"/>
      <c r="G4" s="28" t="s">
        <v>25</v>
      </c>
      <c r="H4" s="28" t="s">
        <v>26</v>
      </c>
      <c r="I4" s="28"/>
      <c r="J4" s="28" t="s">
        <v>26</v>
      </c>
      <c r="K4" s="28" t="s">
        <v>26</v>
      </c>
    </row>
    <row r="5" spans="1:14" ht="13.5" customHeight="1" thickBot="1">
      <c r="A5" s="111" t="s">
        <v>6</v>
      </c>
      <c r="B5" s="111"/>
      <c r="C5" s="111"/>
      <c r="D5" s="29" t="s">
        <v>7</v>
      </c>
      <c r="E5" s="30" t="s">
        <v>8</v>
      </c>
      <c r="F5" s="30" t="s">
        <v>9</v>
      </c>
      <c r="G5" s="29" t="s">
        <v>10</v>
      </c>
      <c r="H5" s="30" t="s">
        <v>22</v>
      </c>
      <c r="I5" s="30"/>
      <c r="J5" s="30" t="s">
        <v>11</v>
      </c>
      <c r="K5" s="30" t="s">
        <v>23</v>
      </c>
    </row>
    <row r="6" spans="1:14" ht="33" customHeight="1" thickTop="1" thickBot="1">
      <c r="A6" s="112" t="s">
        <v>80</v>
      </c>
      <c r="B6" s="117" t="s">
        <v>73</v>
      </c>
      <c r="C6" s="118"/>
      <c r="D6" s="126">
        <v>1</v>
      </c>
      <c r="E6" s="95">
        <v>42</v>
      </c>
      <c r="F6" s="31">
        <v>14577</v>
      </c>
      <c r="G6" s="32"/>
      <c r="H6" s="33">
        <f>F6*G6*D6/100</f>
        <v>0</v>
      </c>
      <c r="I6" s="34">
        <v>23</v>
      </c>
      <c r="J6" s="33">
        <f t="shared" ref="J6:J21" si="0">H6*23%</f>
        <v>0</v>
      </c>
      <c r="K6" s="33">
        <f>H6+J6</f>
        <v>0</v>
      </c>
      <c r="L6" s="125"/>
      <c r="M6" s="108"/>
      <c r="N6" s="4"/>
    </row>
    <row r="7" spans="1:14" ht="30" customHeight="1" thickTop="1" thickBot="1">
      <c r="A7" s="102"/>
      <c r="B7" s="102" t="s">
        <v>75</v>
      </c>
      <c r="C7" s="102"/>
      <c r="D7" s="100"/>
      <c r="E7" s="96"/>
      <c r="F7" s="35">
        <v>12</v>
      </c>
      <c r="G7" s="36"/>
      <c r="H7" s="37">
        <f>F7*G7*D6</f>
        <v>0</v>
      </c>
      <c r="I7" s="38">
        <v>23</v>
      </c>
      <c r="J7" s="33">
        <f t="shared" si="0"/>
        <v>0</v>
      </c>
      <c r="K7" s="33">
        <f t="shared" ref="K7:K21" si="1">H7+J7</f>
        <v>0</v>
      </c>
      <c r="L7" s="107"/>
      <c r="M7" s="109"/>
      <c r="N7" s="4"/>
    </row>
    <row r="8" spans="1:14" ht="54.75" customHeight="1" thickTop="1" thickBot="1">
      <c r="A8" s="102"/>
      <c r="B8" s="102" t="s">
        <v>74</v>
      </c>
      <c r="C8" s="102"/>
      <c r="D8" s="100"/>
      <c r="E8" s="96"/>
      <c r="F8" s="39">
        <v>14577</v>
      </c>
      <c r="G8" s="36"/>
      <c r="H8" s="37">
        <f>F8*G8*D6/100</f>
        <v>0</v>
      </c>
      <c r="I8" s="38">
        <v>23</v>
      </c>
      <c r="J8" s="33">
        <f>H8*23%</f>
        <v>0</v>
      </c>
      <c r="K8" s="33">
        <f t="shared" si="1"/>
        <v>0</v>
      </c>
      <c r="L8" s="107"/>
      <c r="M8" s="109"/>
      <c r="N8" s="4"/>
    </row>
    <row r="9" spans="1:14" ht="33" customHeight="1" thickTop="1" thickBot="1">
      <c r="A9" s="102"/>
      <c r="B9" s="113" t="s">
        <v>28</v>
      </c>
      <c r="C9" s="113"/>
      <c r="D9" s="100"/>
      <c r="E9" s="96"/>
      <c r="F9" s="40">
        <v>12</v>
      </c>
      <c r="G9" s="41"/>
      <c r="H9" s="42">
        <f>F9*G9*D6</f>
        <v>0</v>
      </c>
      <c r="I9" s="43">
        <v>23</v>
      </c>
      <c r="J9" s="33">
        <f t="shared" si="0"/>
        <v>0</v>
      </c>
      <c r="K9" s="33">
        <f t="shared" si="1"/>
        <v>0</v>
      </c>
      <c r="L9" s="107"/>
      <c r="M9" s="109"/>
      <c r="N9" s="4"/>
    </row>
    <row r="10" spans="1:14" ht="34.5" customHeight="1" thickTop="1" thickBot="1">
      <c r="A10" s="104" t="s">
        <v>81</v>
      </c>
      <c r="B10" s="127" t="s">
        <v>73</v>
      </c>
      <c r="C10" s="128"/>
      <c r="D10" s="133">
        <v>1</v>
      </c>
      <c r="E10" s="130">
        <v>42</v>
      </c>
      <c r="F10" s="44">
        <v>14760</v>
      </c>
      <c r="G10" s="45"/>
      <c r="H10" s="46">
        <f>F10*G10*D10/100</f>
        <v>0</v>
      </c>
      <c r="I10" s="47">
        <v>23</v>
      </c>
      <c r="J10" s="46">
        <f t="shared" si="0"/>
        <v>0</v>
      </c>
      <c r="K10" s="46">
        <f>H10+J10</f>
        <v>0</v>
      </c>
      <c r="L10" s="25"/>
      <c r="M10" s="26"/>
      <c r="N10" s="4"/>
    </row>
    <row r="11" spans="1:14" ht="36" customHeight="1" thickTop="1" thickBot="1">
      <c r="A11" s="105"/>
      <c r="B11" s="105" t="s">
        <v>75</v>
      </c>
      <c r="C11" s="105"/>
      <c r="D11" s="134"/>
      <c r="E11" s="131"/>
      <c r="F11" s="44">
        <v>12</v>
      </c>
      <c r="G11" s="45"/>
      <c r="H11" s="48">
        <f>F11*G11*D10</f>
        <v>0</v>
      </c>
      <c r="I11" s="47">
        <v>23</v>
      </c>
      <c r="J11" s="46">
        <f t="shared" si="0"/>
        <v>0</v>
      </c>
      <c r="K11" s="46">
        <f>H11+J11</f>
        <v>0</v>
      </c>
      <c r="L11" s="25"/>
      <c r="M11" s="26"/>
      <c r="N11" s="4"/>
    </row>
    <row r="12" spans="1:14" ht="50.25" customHeight="1" thickTop="1" thickBot="1">
      <c r="A12" s="105"/>
      <c r="B12" s="105" t="s">
        <v>74</v>
      </c>
      <c r="C12" s="105"/>
      <c r="D12" s="134"/>
      <c r="E12" s="131"/>
      <c r="F12" s="44">
        <v>14760</v>
      </c>
      <c r="G12" s="45"/>
      <c r="H12" s="48">
        <f>F12*G12*D10/100</f>
        <v>0</v>
      </c>
      <c r="I12" s="47">
        <v>23</v>
      </c>
      <c r="J12" s="46">
        <f>H12*23%</f>
        <v>0</v>
      </c>
      <c r="K12" s="46">
        <f>H12+J12</f>
        <v>0</v>
      </c>
      <c r="L12" s="25"/>
      <c r="M12" s="26"/>
      <c r="N12" s="4"/>
    </row>
    <row r="13" spans="1:14" ht="24.75" customHeight="1" thickTop="1">
      <c r="A13" s="105"/>
      <c r="B13" s="129" t="s">
        <v>28</v>
      </c>
      <c r="C13" s="129"/>
      <c r="D13" s="135"/>
      <c r="E13" s="132"/>
      <c r="F13" s="44">
        <v>12</v>
      </c>
      <c r="G13" s="45"/>
      <c r="H13" s="49">
        <f>F13*G13*D10</f>
        <v>0</v>
      </c>
      <c r="I13" s="50">
        <v>23</v>
      </c>
      <c r="J13" s="46">
        <f t="shared" si="0"/>
        <v>0</v>
      </c>
      <c r="K13" s="46">
        <f>H13+J13</f>
        <v>0</v>
      </c>
      <c r="L13" s="25"/>
      <c r="M13" s="26"/>
      <c r="N13" s="4"/>
    </row>
    <row r="14" spans="1:14" ht="34.5" customHeight="1" thickBot="1">
      <c r="A14" s="94" t="s">
        <v>82</v>
      </c>
      <c r="B14" s="94" t="s">
        <v>29</v>
      </c>
      <c r="C14" s="94"/>
      <c r="D14" s="120">
        <v>1</v>
      </c>
      <c r="E14" s="122">
        <v>157</v>
      </c>
      <c r="F14" s="51">
        <v>208875</v>
      </c>
      <c r="G14" s="52"/>
      <c r="H14" s="53">
        <f>F14*G14/100</f>
        <v>0</v>
      </c>
      <c r="I14" s="54">
        <v>23</v>
      </c>
      <c r="J14" s="55">
        <f t="shared" si="0"/>
        <v>0</v>
      </c>
      <c r="K14" s="56">
        <f t="shared" si="1"/>
        <v>0</v>
      </c>
      <c r="L14" s="125"/>
      <c r="M14" s="108"/>
      <c r="N14" s="4"/>
    </row>
    <row r="15" spans="1:14" ht="30.75" customHeight="1" thickTop="1" thickBot="1">
      <c r="A15" s="94"/>
      <c r="B15" s="94" t="s">
        <v>27</v>
      </c>
      <c r="C15" s="94"/>
      <c r="D15" s="120"/>
      <c r="E15" s="122"/>
      <c r="F15" s="57">
        <v>12</v>
      </c>
      <c r="G15" s="58"/>
      <c r="H15" s="53">
        <f>F15*G15*D14</f>
        <v>0</v>
      </c>
      <c r="I15" s="54">
        <v>23</v>
      </c>
      <c r="J15" s="55">
        <f t="shared" si="0"/>
        <v>0</v>
      </c>
      <c r="K15" s="59">
        <f t="shared" si="1"/>
        <v>0</v>
      </c>
      <c r="L15" s="125"/>
      <c r="M15" s="109"/>
      <c r="N15" s="4"/>
    </row>
    <row r="16" spans="1:14" ht="52.5" customHeight="1" thickTop="1" thickBot="1">
      <c r="A16" s="94"/>
      <c r="B16" s="94" t="s">
        <v>30</v>
      </c>
      <c r="C16" s="94"/>
      <c r="D16" s="120"/>
      <c r="E16" s="122"/>
      <c r="F16" s="60">
        <v>208875</v>
      </c>
      <c r="G16" s="58"/>
      <c r="H16" s="53">
        <f>G16*F16/100</f>
        <v>0</v>
      </c>
      <c r="I16" s="54">
        <v>23</v>
      </c>
      <c r="J16" s="55">
        <f t="shared" si="0"/>
        <v>0</v>
      </c>
      <c r="K16" s="59">
        <f t="shared" si="1"/>
        <v>0</v>
      </c>
      <c r="L16" s="125"/>
      <c r="M16" s="109"/>
      <c r="N16" s="4"/>
    </row>
    <row r="17" spans="1:14" ht="41.25" customHeight="1" thickTop="1" thickBot="1">
      <c r="A17" s="94"/>
      <c r="B17" s="119" t="s">
        <v>67</v>
      </c>
      <c r="C17" s="119"/>
      <c r="D17" s="121"/>
      <c r="E17" s="123"/>
      <c r="F17" s="57">
        <v>1375320</v>
      </c>
      <c r="G17" s="58"/>
      <c r="H17" s="61">
        <f>F17*G17/100</f>
        <v>0</v>
      </c>
      <c r="I17" s="54">
        <v>23</v>
      </c>
      <c r="J17" s="55">
        <f t="shared" si="0"/>
        <v>0</v>
      </c>
      <c r="K17" s="59">
        <f t="shared" si="1"/>
        <v>0</v>
      </c>
      <c r="L17" s="125"/>
      <c r="M17" s="109"/>
      <c r="N17" s="4"/>
    </row>
    <row r="18" spans="1:14" ht="27" customHeight="1" thickTop="1" thickBot="1">
      <c r="A18" s="102" t="s">
        <v>83</v>
      </c>
      <c r="B18" s="102" t="s">
        <v>31</v>
      </c>
      <c r="C18" s="102"/>
      <c r="D18" s="103">
        <v>1</v>
      </c>
      <c r="E18" s="99">
        <v>235</v>
      </c>
      <c r="F18" s="62">
        <v>144293</v>
      </c>
      <c r="G18" s="41"/>
      <c r="H18" s="63">
        <f>F18*G18/100</f>
        <v>0</v>
      </c>
      <c r="I18" s="64">
        <v>23</v>
      </c>
      <c r="J18" s="65">
        <f t="shared" si="0"/>
        <v>0</v>
      </c>
      <c r="K18" s="33">
        <f t="shared" si="1"/>
        <v>0</v>
      </c>
      <c r="L18" s="106"/>
      <c r="M18" s="108"/>
      <c r="N18" s="4"/>
    </row>
    <row r="19" spans="1:14" ht="29.25" customHeight="1" thickTop="1" thickBot="1">
      <c r="A19" s="102"/>
      <c r="B19" s="102" t="s">
        <v>32</v>
      </c>
      <c r="C19" s="102"/>
      <c r="D19" s="100"/>
      <c r="E19" s="100"/>
      <c r="F19" s="66">
        <v>12</v>
      </c>
      <c r="G19" s="36"/>
      <c r="H19" s="37">
        <f>F19*G19*D18</f>
        <v>0</v>
      </c>
      <c r="I19" s="38">
        <v>23</v>
      </c>
      <c r="J19" s="33">
        <f t="shared" si="0"/>
        <v>0</v>
      </c>
      <c r="K19" s="33">
        <f t="shared" si="1"/>
        <v>0</v>
      </c>
      <c r="L19" s="107"/>
      <c r="M19" s="109"/>
    </row>
    <row r="20" spans="1:14" ht="48" customHeight="1" thickTop="1" thickBot="1">
      <c r="A20" s="102"/>
      <c r="B20" s="102" t="s">
        <v>30</v>
      </c>
      <c r="C20" s="102"/>
      <c r="D20" s="100"/>
      <c r="E20" s="100"/>
      <c r="F20" s="39">
        <v>144293</v>
      </c>
      <c r="G20" s="36"/>
      <c r="H20" s="37">
        <f>F20*G20/100</f>
        <v>0</v>
      </c>
      <c r="I20" s="38">
        <v>23</v>
      </c>
      <c r="J20" s="33">
        <f t="shared" si="0"/>
        <v>0</v>
      </c>
      <c r="K20" s="33">
        <f t="shared" si="1"/>
        <v>0</v>
      </c>
      <c r="L20" s="107"/>
      <c r="M20" s="109"/>
    </row>
    <row r="21" spans="1:14" ht="37.5" customHeight="1" thickTop="1" thickBot="1">
      <c r="A21" s="102"/>
      <c r="B21" s="102" t="s">
        <v>67</v>
      </c>
      <c r="C21" s="102"/>
      <c r="D21" s="101"/>
      <c r="E21" s="101"/>
      <c r="F21" s="67">
        <v>2058600</v>
      </c>
      <c r="G21" s="41"/>
      <c r="H21" s="68">
        <f>F21*G21/100</f>
        <v>0</v>
      </c>
      <c r="I21" s="43">
        <v>23</v>
      </c>
      <c r="J21" s="33">
        <f t="shared" si="0"/>
        <v>0</v>
      </c>
      <c r="K21" s="33">
        <f t="shared" si="1"/>
        <v>0</v>
      </c>
      <c r="L21" s="107"/>
      <c r="M21" s="109"/>
    </row>
    <row r="22" spans="1:14" ht="30" customHeight="1">
      <c r="A22" s="69"/>
      <c r="B22" s="69"/>
      <c r="C22" s="69"/>
      <c r="D22" s="69"/>
      <c r="E22" s="70"/>
      <c r="F22" s="69"/>
      <c r="G22" s="71" t="s">
        <v>15</v>
      </c>
      <c r="H22" s="72">
        <f>SUM(H6:H21)</f>
        <v>0</v>
      </c>
      <c r="I22" s="73" t="s">
        <v>21</v>
      </c>
      <c r="J22" s="74">
        <f>SUM(J6:J21)</f>
        <v>0</v>
      </c>
      <c r="K22" s="75">
        <f>SUM(K6:K21)</f>
        <v>0</v>
      </c>
      <c r="L22" s="22"/>
      <c r="M22" s="22"/>
      <c r="N22" s="4"/>
    </row>
    <row r="23" spans="1:14" ht="30" customHeight="1">
      <c r="A23" s="69"/>
      <c r="B23" s="69"/>
      <c r="C23" s="69"/>
      <c r="D23" s="69"/>
      <c r="E23" s="76"/>
      <c r="F23" s="69"/>
      <c r="G23" s="77" t="s">
        <v>76</v>
      </c>
      <c r="H23" s="78">
        <f>H22*2</f>
        <v>0</v>
      </c>
      <c r="I23" s="79"/>
      <c r="J23" s="80">
        <f>J22*2</f>
        <v>0</v>
      </c>
      <c r="K23" s="80">
        <f>K22*2</f>
        <v>0</v>
      </c>
      <c r="L23" s="22"/>
      <c r="M23" s="22"/>
      <c r="N23" s="4"/>
    </row>
    <row r="24" spans="1:14" ht="45" customHeight="1">
      <c r="A24" s="81" t="s">
        <v>16</v>
      </c>
      <c r="B24" s="81" t="s">
        <v>68</v>
      </c>
      <c r="C24" s="82" t="s">
        <v>72</v>
      </c>
      <c r="D24" s="82" t="s">
        <v>17</v>
      </c>
      <c r="E24" s="82" t="s">
        <v>24</v>
      </c>
      <c r="F24" s="83"/>
      <c r="G24" s="69"/>
      <c r="H24" s="69"/>
      <c r="I24" s="69"/>
      <c r="J24" s="69"/>
      <c r="K24" s="69"/>
    </row>
    <row r="25" spans="1:14" ht="23.25" customHeight="1">
      <c r="A25" s="84">
        <v>1</v>
      </c>
      <c r="B25" s="81" t="s">
        <v>64</v>
      </c>
      <c r="C25" s="85">
        <v>288586</v>
      </c>
      <c r="D25" s="84" t="s">
        <v>18</v>
      </c>
      <c r="E25" s="84">
        <v>235</v>
      </c>
      <c r="F25" s="97"/>
      <c r="G25" s="98"/>
      <c r="H25" s="98"/>
      <c r="I25" s="98"/>
      <c r="J25" s="98"/>
      <c r="K25" s="86"/>
    </row>
    <row r="26" spans="1:14" ht="17.25" customHeight="1">
      <c r="A26" s="84">
        <v>2</v>
      </c>
      <c r="B26" s="81" t="s">
        <v>65</v>
      </c>
      <c r="C26" s="85">
        <v>417750</v>
      </c>
      <c r="D26" s="84" t="s">
        <v>18</v>
      </c>
      <c r="E26" s="84">
        <v>157</v>
      </c>
      <c r="F26" s="97"/>
      <c r="G26" s="98"/>
      <c r="H26" s="98"/>
      <c r="I26" s="98"/>
      <c r="J26" s="98"/>
      <c r="K26" s="86"/>
    </row>
    <row r="27" spans="1:14" ht="18" customHeight="1">
      <c r="A27" s="84">
        <v>3</v>
      </c>
      <c r="B27" s="82" t="s">
        <v>77</v>
      </c>
      <c r="C27" s="85">
        <v>29154</v>
      </c>
      <c r="D27" s="84" t="s">
        <v>69</v>
      </c>
      <c r="E27" s="84" t="s">
        <v>66</v>
      </c>
      <c r="F27" s="69"/>
      <c r="G27" s="87"/>
      <c r="H27" s="69"/>
      <c r="I27" s="69"/>
      <c r="J27" s="69"/>
      <c r="K27" s="86"/>
    </row>
    <row r="28" spans="1:14" ht="17.25" customHeight="1">
      <c r="A28" s="88">
        <v>4</v>
      </c>
      <c r="B28" s="82" t="s">
        <v>78</v>
      </c>
      <c r="C28" s="85">
        <v>29520</v>
      </c>
      <c r="D28" s="84" t="s">
        <v>69</v>
      </c>
      <c r="E28" s="84" t="s">
        <v>66</v>
      </c>
      <c r="F28" s="69"/>
      <c r="G28" s="87"/>
      <c r="H28" s="69"/>
      <c r="I28" s="69"/>
      <c r="J28" s="69"/>
      <c r="K28" s="86"/>
    </row>
    <row r="29" spans="1:14" ht="15.75" customHeight="1">
      <c r="A29" s="90"/>
      <c r="B29" s="77" t="s">
        <v>19</v>
      </c>
      <c r="C29" s="91">
        <f>SUM(C25:C28)</f>
        <v>765010</v>
      </c>
      <c r="D29" s="92"/>
      <c r="E29" s="93"/>
      <c r="F29" s="86"/>
      <c r="G29" s="86"/>
      <c r="H29" s="86"/>
      <c r="I29" s="86"/>
      <c r="J29" s="86"/>
      <c r="K29" s="86"/>
    </row>
    <row r="30" spans="1:14" ht="30" customHeight="1">
      <c r="A30" s="86"/>
      <c r="B30" s="86"/>
      <c r="C30" s="89"/>
      <c r="D30" s="86"/>
      <c r="E30" s="86"/>
      <c r="F30" s="86"/>
      <c r="G30" s="89"/>
      <c r="H30" s="86"/>
      <c r="I30" s="86"/>
      <c r="J30" s="86"/>
      <c r="K30" s="86"/>
    </row>
    <row r="31" spans="1:14" ht="3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1"/>
    </row>
    <row r="32" spans="1:14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1"/>
    </row>
    <row r="33" spans="1:11" ht="3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</row>
  </sheetData>
  <mergeCells count="39">
    <mergeCell ref="C2:K2"/>
    <mergeCell ref="L6:L9"/>
    <mergeCell ref="M6:M9"/>
    <mergeCell ref="L14:L17"/>
    <mergeCell ref="M14:M17"/>
    <mergeCell ref="D6:D9"/>
    <mergeCell ref="B10:C10"/>
    <mergeCell ref="B11:C11"/>
    <mergeCell ref="B12:C12"/>
    <mergeCell ref="B13:C13"/>
    <mergeCell ref="E10:E13"/>
    <mergeCell ref="D10:D13"/>
    <mergeCell ref="L18:L21"/>
    <mergeCell ref="M18:M21"/>
    <mergeCell ref="A3:C3"/>
    <mergeCell ref="A5:C5"/>
    <mergeCell ref="A6:A9"/>
    <mergeCell ref="B7:C7"/>
    <mergeCell ref="B8:C8"/>
    <mergeCell ref="B9:C9"/>
    <mergeCell ref="A4:C4"/>
    <mergeCell ref="B6:C6"/>
    <mergeCell ref="B14:C14"/>
    <mergeCell ref="B15:C15"/>
    <mergeCell ref="B16:C16"/>
    <mergeCell ref="B17:C17"/>
    <mergeCell ref="D14:D17"/>
    <mergeCell ref="E14:E17"/>
    <mergeCell ref="A14:A17"/>
    <mergeCell ref="E6:E9"/>
    <mergeCell ref="F25:J26"/>
    <mergeCell ref="E18:E21"/>
    <mergeCell ref="A18:A21"/>
    <mergeCell ref="B18:C18"/>
    <mergeCell ref="D18:D21"/>
    <mergeCell ref="B19:C19"/>
    <mergeCell ref="B20:C20"/>
    <mergeCell ref="B21:C21"/>
    <mergeCell ref="A10:A13"/>
  </mergeCells>
  <phoneticPr fontId="15" type="noConversion"/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9"/>
  <sheetViews>
    <sheetView topLeftCell="A28" workbookViewId="0">
      <selection activeCell="K30" sqref="K30"/>
    </sheetView>
  </sheetViews>
  <sheetFormatPr defaultRowHeight="14.25"/>
  <cols>
    <col min="8" max="8" width="10.625" customWidth="1"/>
    <col min="10" max="10" width="7.875" customWidth="1"/>
    <col min="11" max="11" width="20.875" customWidth="1"/>
    <col min="12" max="12" width="6.5" customWidth="1"/>
    <col min="13" max="13" width="9" customWidth="1"/>
  </cols>
  <sheetData>
    <row r="2" spans="1:13" ht="15.75">
      <c r="A2" s="5" t="s">
        <v>33</v>
      </c>
      <c r="B2" s="5"/>
      <c r="C2" s="5"/>
      <c r="D2" s="6"/>
      <c r="E2" s="6"/>
      <c r="F2" s="5" t="s">
        <v>34</v>
      </c>
      <c r="G2" s="5"/>
      <c r="H2" s="5"/>
      <c r="I2" s="6"/>
      <c r="J2" s="6"/>
      <c r="K2" s="6"/>
      <c r="L2" s="6"/>
      <c r="M2" s="6"/>
    </row>
    <row r="3" spans="1:13" ht="15.75">
      <c r="A3" s="5" t="s">
        <v>35</v>
      </c>
      <c r="B3" s="5"/>
      <c r="C3" s="5"/>
      <c r="D3" s="6"/>
      <c r="E3" s="6"/>
      <c r="F3" s="5" t="s">
        <v>35</v>
      </c>
      <c r="G3" s="5"/>
      <c r="H3" s="5"/>
      <c r="I3" s="6"/>
      <c r="J3" s="6"/>
      <c r="K3" s="6"/>
      <c r="L3" s="6"/>
      <c r="M3" s="6"/>
    </row>
    <row r="4" spans="1:13" ht="15.75">
      <c r="A4" s="5" t="s">
        <v>36</v>
      </c>
      <c r="B4" s="5"/>
      <c r="C4" s="5"/>
      <c r="D4" s="6"/>
      <c r="E4" s="6"/>
      <c r="F4" s="5" t="s">
        <v>37</v>
      </c>
      <c r="G4" s="5"/>
      <c r="H4" s="5"/>
      <c r="I4" s="6"/>
      <c r="J4" s="6"/>
      <c r="K4" s="6"/>
      <c r="L4" s="6"/>
      <c r="M4" s="6"/>
    </row>
    <row r="5" spans="1:13" ht="15.75">
      <c r="A5" s="5"/>
      <c r="B5" s="5"/>
      <c r="C5" s="5"/>
      <c r="D5" s="6"/>
      <c r="E5" s="6"/>
      <c r="F5" s="5"/>
      <c r="G5" s="5"/>
      <c r="H5" s="5"/>
      <c r="I5" s="6"/>
      <c r="J5" s="6"/>
      <c r="K5" s="6"/>
      <c r="L5" s="6"/>
      <c r="M5" s="6"/>
    </row>
    <row r="6" spans="1:13" ht="15.75">
      <c r="A6" s="7" t="s">
        <v>38</v>
      </c>
      <c r="B6" s="7" t="s">
        <v>39</v>
      </c>
      <c r="C6" s="5"/>
      <c r="D6" s="6"/>
      <c r="E6" s="6"/>
      <c r="F6" s="7" t="s">
        <v>38</v>
      </c>
      <c r="G6" s="7" t="s">
        <v>39</v>
      </c>
      <c r="H6" s="5"/>
      <c r="I6" s="6"/>
      <c r="J6" s="8" t="s">
        <v>18</v>
      </c>
      <c r="K6" s="17" t="s">
        <v>12</v>
      </c>
      <c r="L6" s="6">
        <v>79.628</v>
      </c>
      <c r="M6" s="6"/>
    </row>
    <row r="7" spans="1:13" ht="15.75">
      <c r="A7" s="9" t="s">
        <v>40</v>
      </c>
      <c r="B7" s="10">
        <v>17379</v>
      </c>
      <c r="C7" s="5"/>
      <c r="D7" s="6"/>
      <c r="E7" s="6"/>
      <c r="F7" s="9" t="s">
        <v>40</v>
      </c>
      <c r="G7" s="10">
        <v>17750</v>
      </c>
      <c r="H7" s="136" t="s">
        <v>62</v>
      </c>
      <c r="I7" s="6"/>
      <c r="J7" s="6"/>
      <c r="K7" s="17" t="s">
        <v>13</v>
      </c>
      <c r="L7" s="6">
        <v>121</v>
      </c>
      <c r="M7" s="6"/>
    </row>
    <row r="8" spans="1:13" ht="31.5">
      <c r="A8" s="9" t="s">
        <v>41</v>
      </c>
      <c r="B8" s="10">
        <v>30413</v>
      </c>
      <c r="C8" s="5"/>
      <c r="D8" s="6"/>
      <c r="E8" s="6"/>
      <c r="F8" s="9" t="s">
        <v>41</v>
      </c>
      <c r="G8" s="10">
        <v>31106</v>
      </c>
      <c r="H8" s="136"/>
      <c r="I8" s="6"/>
      <c r="J8" s="6"/>
      <c r="K8" s="17" t="s">
        <v>14</v>
      </c>
      <c r="L8" s="6"/>
      <c r="M8" s="6"/>
    </row>
    <row r="9" spans="1:13" ht="31.5">
      <c r="A9" s="9" t="s">
        <v>42</v>
      </c>
      <c r="B9" s="10">
        <v>39103</v>
      </c>
      <c r="C9" s="5"/>
      <c r="D9" s="6"/>
      <c r="E9" s="6"/>
      <c r="F9" s="9" t="s">
        <v>42</v>
      </c>
      <c r="G9" s="10">
        <v>39994</v>
      </c>
      <c r="H9" s="136"/>
      <c r="I9" s="6"/>
      <c r="J9" s="6"/>
      <c r="K9" s="17" t="s">
        <v>43</v>
      </c>
      <c r="L9" s="6">
        <v>0.75</v>
      </c>
      <c r="M9" s="6"/>
    </row>
    <row r="10" spans="1:13" ht="15.75">
      <c r="A10" s="9" t="s">
        <v>44</v>
      </c>
      <c r="B10" s="10">
        <v>42482</v>
      </c>
      <c r="C10" s="5"/>
      <c r="D10" s="6"/>
      <c r="E10" s="6"/>
      <c r="F10" s="9" t="s">
        <v>44</v>
      </c>
      <c r="G10" s="10">
        <v>43450</v>
      </c>
      <c r="H10" s="136" t="s">
        <v>63</v>
      </c>
      <c r="I10" s="6"/>
      <c r="J10" s="8" t="s">
        <v>18</v>
      </c>
      <c r="K10" s="17" t="s">
        <v>12</v>
      </c>
      <c r="L10" s="11">
        <v>18.827000000000002</v>
      </c>
      <c r="M10" s="12" t="s">
        <v>45</v>
      </c>
    </row>
    <row r="11" spans="1:13" ht="15.75">
      <c r="A11" s="9" t="s">
        <v>46</v>
      </c>
      <c r="B11" s="10">
        <v>42482</v>
      </c>
      <c r="C11" s="5"/>
      <c r="D11" s="6"/>
      <c r="E11" s="6"/>
      <c r="F11" s="9" t="s">
        <v>46</v>
      </c>
      <c r="G11" s="10">
        <v>43450</v>
      </c>
      <c r="H11" s="136"/>
      <c r="I11" s="6"/>
      <c r="J11" s="6" t="s">
        <v>47</v>
      </c>
      <c r="K11" s="17" t="s">
        <v>13</v>
      </c>
      <c r="L11" s="6">
        <v>6.28</v>
      </c>
      <c r="M11" s="6"/>
    </row>
    <row r="12" spans="1:13" ht="31.5">
      <c r="A12" s="9" t="s">
        <v>48</v>
      </c>
      <c r="B12" s="10">
        <v>21241</v>
      </c>
      <c r="C12" s="5"/>
      <c r="D12" s="6"/>
      <c r="E12" s="6"/>
      <c r="F12" s="9" t="s">
        <v>48</v>
      </c>
      <c r="G12" s="10">
        <v>21725</v>
      </c>
      <c r="H12" s="136"/>
      <c r="I12" s="6"/>
      <c r="J12" s="6"/>
      <c r="K12" s="17" t="s">
        <v>14</v>
      </c>
      <c r="L12" s="6"/>
      <c r="M12" s="6"/>
    </row>
    <row r="13" spans="1:13" ht="31.5">
      <c r="A13" s="9" t="s">
        <v>49</v>
      </c>
      <c r="B13" s="10">
        <v>0</v>
      </c>
      <c r="C13" s="5"/>
      <c r="D13" s="6"/>
      <c r="E13" s="6"/>
      <c r="F13" s="9" t="s">
        <v>49</v>
      </c>
      <c r="G13" s="13">
        <v>0</v>
      </c>
      <c r="H13" s="136"/>
      <c r="I13" s="6"/>
      <c r="J13" s="6"/>
      <c r="K13" s="17" t="s">
        <v>43</v>
      </c>
      <c r="L13" s="6"/>
      <c r="M13" s="6"/>
    </row>
    <row r="14" spans="1:13" ht="15.75">
      <c r="A14" s="9" t="s">
        <v>50</v>
      </c>
      <c r="B14" s="10">
        <v>0</v>
      </c>
      <c r="C14" s="5"/>
      <c r="D14" s="6"/>
      <c r="E14" s="6"/>
      <c r="F14" s="9" t="s">
        <v>50</v>
      </c>
      <c r="G14" s="10">
        <v>0</v>
      </c>
      <c r="H14" s="136"/>
      <c r="I14" s="6"/>
      <c r="J14" s="8" t="s">
        <v>51</v>
      </c>
      <c r="K14" s="17" t="s">
        <v>12</v>
      </c>
      <c r="L14" s="11">
        <v>18.827000000000002</v>
      </c>
      <c r="M14" s="12" t="s">
        <v>45</v>
      </c>
    </row>
    <row r="15" spans="1:13" ht="15.75">
      <c r="A15" s="9" t="s">
        <v>52</v>
      </c>
      <c r="B15" s="10">
        <v>0</v>
      </c>
      <c r="C15" s="5"/>
      <c r="D15" s="6"/>
      <c r="E15" s="6"/>
      <c r="F15" s="9" t="s">
        <v>52</v>
      </c>
      <c r="G15" s="10">
        <v>0</v>
      </c>
      <c r="H15" s="136"/>
      <c r="I15" s="6"/>
      <c r="J15" s="6" t="s">
        <v>47</v>
      </c>
      <c r="K15" s="17" t="s">
        <v>13</v>
      </c>
      <c r="L15" s="6"/>
      <c r="M15" s="6"/>
    </row>
    <row r="16" spans="1:13" ht="31.5">
      <c r="A16" s="9" t="s">
        <v>53</v>
      </c>
      <c r="B16" s="10">
        <v>0</v>
      </c>
      <c r="C16" s="5"/>
      <c r="D16" s="6"/>
      <c r="E16" s="6"/>
      <c r="F16" s="9" t="s">
        <v>53</v>
      </c>
      <c r="G16" s="10">
        <v>0</v>
      </c>
      <c r="H16" s="136"/>
      <c r="I16" s="6"/>
      <c r="J16" s="6"/>
      <c r="K16" s="17" t="s">
        <v>14</v>
      </c>
      <c r="L16" s="6"/>
      <c r="M16" s="6"/>
    </row>
    <row r="17" spans="1:13" ht="31.5">
      <c r="A17" s="9" t="s">
        <v>54</v>
      </c>
      <c r="B17" s="10">
        <v>0</v>
      </c>
      <c r="C17" s="5"/>
      <c r="D17" s="6"/>
      <c r="E17" s="6"/>
      <c r="F17" s="9" t="s">
        <v>54</v>
      </c>
      <c r="G17" s="10">
        <v>0</v>
      </c>
      <c r="H17" s="136"/>
      <c r="I17" s="6"/>
      <c r="J17" s="6"/>
      <c r="K17" s="17" t="s">
        <v>43</v>
      </c>
      <c r="L17" s="6"/>
      <c r="M17" s="6"/>
    </row>
    <row r="18" spans="1:13" ht="15.75">
      <c r="A18" s="9" t="s">
        <v>55</v>
      </c>
      <c r="B18" s="10">
        <v>0</v>
      </c>
      <c r="C18" s="5"/>
      <c r="D18" s="6"/>
      <c r="E18" s="6"/>
      <c r="F18" s="9" t="s">
        <v>55</v>
      </c>
      <c r="G18" s="13">
        <v>0</v>
      </c>
      <c r="H18" s="136"/>
      <c r="I18" s="6"/>
      <c r="J18" s="6"/>
      <c r="K18" s="6"/>
      <c r="L18" s="6"/>
      <c r="M18" s="6"/>
    </row>
    <row r="19" spans="1:13" ht="15.75">
      <c r="A19" s="7" t="s">
        <v>56</v>
      </c>
      <c r="B19" s="7">
        <f>SUM(B7:B18)</f>
        <v>193100</v>
      </c>
      <c r="C19" s="5"/>
      <c r="D19" s="6"/>
      <c r="E19" s="6"/>
      <c r="F19" s="7" t="s">
        <v>56</v>
      </c>
      <c r="G19" s="7">
        <f>SUM(G7:G18)</f>
        <v>197475</v>
      </c>
      <c r="H19" s="5"/>
      <c r="I19" s="6"/>
      <c r="J19" s="6"/>
      <c r="K19" s="6"/>
      <c r="L19" s="6"/>
      <c r="M19" s="6"/>
    </row>
    <row r="20" spans="1:13" ht="15.7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.75">
      <c r="A21" s="5" t="s">
        <v>57</v>
      </c>
      <c r="B21" s="6"/>
      <c r="C21" s="6"/>
      <c r="D21" s="6"/>
      <c r="E21" s="6"/>
      <c r="F21" s="5" t="s">
        <v>57</v>
      </c>
      <c r="G21" s="6"/>
      <c r="H21" s="6"/>
      <c r="I21" s="6"/>
      <c r="J21" s="6"/>
      <c r="K21" s="6"/>
      <c r="L21" s="6"/>
      <c r="M21" s="6"/>
    </row>
    <row r="22" spans="1:13" ht="15.75">
      <c r="A22" s="5" t="s">
        <v>58</v>
      </c>
      <c r="B22" s="6"/>
      <c r="C22" s="6"/>
      <c r="D22" s="6"/>
      <c r="E22" s="6"/>
      <c r="F22" s="5" t="s">
        <v>58</v>
      </c>
      <c r="G22" s="6"/>
      <c r="H22" s="6"/>
      <c r="I22" s="6"/>
      <c r="J22" s="6"/>
      <c r="K22" s="6"/>
      <c r="L22" s="6"/>
      <c r="M22" s="6"/>
    </row>
    <row r="23" spans="1:13" ht="15.75">
      <c r="A23" s="5" t="s">
        <v>59</v>
      </c>
      <c r="B23" s="6"/>
      <c r="C23" s="6"/>
      <c r="D23" s="6"/>
      <c r="E23" s="6"/>
      <c r="F23" s="5" t="s">
        <v>59</v>
      </c>
      <c r="G23" s="6"/>
      <c r="H23" s="6"/>
      <c r="I23" s="6"/>
      <c r="J23" s="6"/>
      <c r="K23" s="6"/>
      <c r="L23" s="6"/>
      <c r="M23" s="6"/>
    </row>
    <row r="24" spans="1:13" ht="15.75">
      <c r="A24" s="5"/>
      <c r="B24" s="6"/>
      <c r="C24" s="6"/>
      <c r="D24" s="6"/>
      <c r="E24" s="6"/>
      <c r="F24" s="5"/>
      <c r="G24" s="6"/>
      <c r="H24" s="6"/>
      <c r="I24" s="6"/>
      <c r="J24" s="6"/>
      <c r="K24" s="6"/>
      <c r="L24" s="6"/>
      <c r="M24" s="6"/>
    </row>
    <row r="25" spans="1:13" ht="15.75">
      <c r="A25" s="14" t="s">
        <v>38</v>
      </c>
      <c r="B25" s="14" t="s">
        <v>39</v>
      </c>
      <c r="C25" s="6"/>
      <c r="D25" s="6"/>
      <c r="E25" s="6"/>
      <c r="F25" s="14" t="s">
        <v>38</v>
      </c>
      <c r="G25" s="14" t="s">
        <v>39</v>
      </c>
      <c r="H25" s="6"/>
      <c r="I25" s="6"/>
      <c r="J25" s="6"/>
      <c r="K25" s="6"/>
      <c r="L25" s="6"/>
      <c r="M25" s="6"/>
    </row>
    <row r="26" spans="1:13" ht="15.75">
      <c r="A26" s="15" t="s">
        <v>40</v>
      </c>
      <c r="B26" s="16">
        <v>1053</v>
      </c>
      <c r="C26" s="137"/>
      <c r="D26" s="6"/>
      <c r="E26" s="6"/>
      <c r="F26" s="15" t="s">
        <v>40</v>
      </c>
      <c r="G26" s="16">
        <v>878</v>
      </c>
      <c r="H26" s="138" t="s">
        <v>61</v>
      </c>
      <c r="I26" s="17"/>
      <c r="J26" s="17"/>
      <c r="K26" s="17"/>
      <c r="L26" s="6"/>
      <c r="M26" s="6"/>
    </row>
    <row r="27" spans="1:13" ht="15.75">
      <c r="A27" s="15" t="s">
        <v>41</v>
      </c>
      <c r="B27" s="16">
        <v>1843</v>
      </c>
      <c r="C27" s="137"/>
      <c r="D27" s="6"/>
      <c r="E27" s="6"/>
      <c r="F27" s="15" t="s">
        <v>41</v>
      </c>
      <c r="G27" s="16">
        <v>1536</v>
      </c>
      <c r="H27" s="139"/>
      <c r="I27" s="6"/>
      <c r="J27" s="6"/>
      <c r="K27" s="6"/>
      <c r="L27" s="6"/>
      <c r="M27" s="6"/>
    </row>
    <row r="28" spans="1:13" ht="48.75" customHeight="1">
      <c r="A28" s="15" t="s">
        <v>42</v>
      </c>
      <c r="B28" s="16">
        <v>2370</v>
      </c>
      <c r="C28" s="137"/>
      <c r="D28" s="18"/>
      <c r="E28" s="19"/>
      <c r="F28" s="15" t="s">
        <v>42</v>
      </c>
      <c r="G28" s="16">
        <v>1975</v>
      </c>
      <c r="H28" s="140"/>
      <c r="I28" s="6"/>
      <c r="J28" s="6"/>
      <c r="K28" s="6"/>
      <c r="L28" s="6"/>
      <c r="M28" s="6"/>
    </row>
    <row r="29" spans="1:13" ht="15.75">
      <c r="A29" s="15" t="s">
        <v>44</v>
      </c>
      <c r="B29" s="16">
        <v>2633</v>
      </c>
      <c r="C29" s="137"/>
      <c r="D29" s="6"/>
      <c r="E29" s="6"/>
      <c r="F29" s="15" t="s">
        <v>44</v>
      </c>
      <c r="G29" s="16">
        <v>2194</v>
      </c>
      <c r="H29" s="141" t="s">
        <v>60</v>
      </c>
      <c r="I29" s="6"/>
      <c r="J29" s="6"/>
      <c r="K29" s="6"/>
      <c r="L29" s="6"/>
      <c r="M29" s="6"/>
    </row>
    <row r="30" spans="1:13" ht="15.75">
      <c r="A30" s="15" t="s">
        <v>46</v>
      </c>
      <c r="B30" s="16">
        <v>2633</v>
      </c>
      <c r="C30" s="137"/>
      <c r="D30" s="6"/>
      <c r="E30" s="6"/>
      <c r="F30" s="15" t="s">
        <v>46</v>
      </c>
      <c r="G30" s="16">
        <v>2194</v>
      </c>
      <c r="H30" s="142"/>
      <c r="I30" s="6"/>
      <c r="J30" s="6"/>
      <c r="K30" s="6"/>
      <c r="L30" s="6"/>
      <c r="M30" s="6"/>
    </row>
    <row r="31" spans="1:13" ht="15.75">
      <c r="A31" s="15" t="s">
        <v>48</v>
      </c>
      <c r="B31" s="16">
        <v>1317</v>
      </c>
      <c r="C31" s="137"/>
      <c r="D31" s="6"/>
      <c r="E31" s="6"/>
      <c r="F31" s="15" t="s">
        <v>48</v>
      </c>
      <c r="G31" s="16">
        <v>1098</v>
      </c>
      <c r="H31" s="142"/>
      <c r="I31" s="6"/>
      <c r="J31" s="6"/>
      <c r="K31" s="6"/>
      <c r="L31" s="6"/>
      <c r="M31" s="6"/>
    </row>
    <row r="32" spans="1:13" ht="15.75">
      <c r="A32" s="15" t="s">
        <v>49</v>
      </c>
      <c r="B32" s="16">
        <v>220</v>
      </c>
      <c r="C32" s="137"/>
      <c r="D32" s="6"/>
      <c r="E32" s="6"/>
      <c r="F32" s="15" t="s">
        <v>49</v>
      </c>
      <c r="G32" s="16">
        <v>183</v>
      </c>
      <c r="H32" s="142"/>
      <c r="I32" s="6"/>
      <c r="J32" s="6"/>
      <c r="K32" s="6"/>
      <c r="L32" s="6"/>
      <c r="M32" s="6"/>
    </row>
    <row r="33" spans="1:13" ht="15.75">
      <c r="A33" s="15" t="s">
        <v>50</v>
      </c>
      <c r="B33" s="16">
        <v>219</v>
      </c>
      <c r="C33" s="137"/>
      <c r="D33" s="6"/>
      <c r="E33" s="6"/>
      <c r="F33" s="15" t="s">
        <v>50</v>
      </c>
      <c r="G33" s="16">
        <v>183</v>
      </c>
      <c r="H33" s="142"/>
      <c r="I33" s="6"/>
      <c r="J33" s="6"/>
      <c r="K33" s="6"/>
      <c r="L33" s="6"/>
      <c r="M33" s="6"/>
    </row>
    <row r="34" spans="1:13" ht="15.75">
      <c r="A34" s="15" t="s">
        <v>52</v>
      </c>
      <c r="B34" s="16">
        <v>219</v>
      </c>
      <c r="C34" s="137"/>
      <c r="D34" s="6"/>
      <c r="E34" s="6"/>
      <c r="F34" s="15" t="s">
        <v>52</v>
      </c>
      <c r="G34" s="16">
        <v>183</v>
      </c>
      <c r="H34" s="142"/>
      <c r="I34" s="6"/>
      <c r="J34" s="6"/>
      <c r="K34" s="6"/>
      <c r="L34" s="6"/>
      <c r="M34" s="6"/>
    </row>
    <row r="35" spans="1:13" ht="15.75">
      <c r="A35" s="15" t="s">
        <v>53</v>
      </c>
      <c r="B35" s="16">
        <v>219</v>
      </c>
      <c r="C35" s="137"/>
      <c r="D35" s="6"/>
      <c r="E35" s="6"/>
      <c r="F35" s="15" t="s">
        <v>53</v>
      </c>
      <c r="G35" s="16">
        <v>183</v>
      </c>
      <c r="H35" s="142"/>
      <c r="I35" s="6"/>
      <c r="J35" s="6"/>
      <c r="K35" s="6"/>
      <c r="L35" s="6"/>
      <c r="M35" s="6"/>
    </row>
    <row r="36" spans="1:13" ht="15.75">
      <c r="A36" s="15" t="s">
        <v>54</v>
      </c>
      <c r="B36" s="16">
        <v>219</v>
      </c>
      <c r="C36" s="137"/>
      <c r="D36" s="6"/>
      <c r="E36" s="6"/>
      <c r="F36" s="15" t="s">
        <v>54</v>
      </c>
      <c r="G36" s="16">
        <v>183</v>
      </c>
      <c r="H36" s="142"/>
      <c r="I36" s="6"/>
      <c r="J36" s="6"/>
      <c r="K36" s="6"/>
      <c r="L36" s="6"/>
      <c r="M36" s="6"/>
    </row>
    <row r="37" spans="1:13" ht="15.75">
      <c r="A37" s="15" t="s">
        <v>55</v>
      </c>
      <c r="B37" s="16">
        <v>220</v>
      </c>
      <c r="C37" s="137"/>
      <c r="D37" s="6"/>
      <c r="E37" s="6"/>
      <c r="F37" s="15" t="s">
        <v>55</v>
      </c>
      <c r="G37" s="16">
        <v>183</v>
      </c>
      <c r="H37" s="142"/>
      <c r="I37" s="6"/>
      <c r="J37" s="6"/>
      <c r="K37" s="6"/>
      <c r="L37" s="6"/>
      <c r="M37" s="6"/>
    </row>
    <row r="38" spans="1:13" ht="15.75">
      <c r="A38" s="20" t="s">
        <v>56</v>
      </c>
      <c r="B38" s="21">
        <f>SUM(B26:B37)</f>
        <v>13165</v>
      </c>
      <c r="C38" s="6"/>
      <c r="D38" s="6"/>
      <c r="E38" s="6"/>
      <c r="F38" s="20" t="s">
        <v>56</v>
      </c>
      <c r="G38" s="21">
        <f>SUM(G26:G37)</f>
        <v>10973</v>
      </c>
      <c r="H38" s="6"/>
      <c r="I38" s="8">
        <v>4714.3500000000004</v>
      </c>
      <c r="J38" s="6"/>
      <c r="K38" s="6"/>
      <c r="L38" s="6"/>
      <c r="M38" s="6"/>
    </row>
    <row r="39" spans="1:13" ht="15.7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mergeCells count="6">
    <mergeCell ref="H7:H9"/>
    <mergeCell ref="H10:H18"/>
    <mergeCell ref="C26:C28"/>
    <mergeCell ref="H26:H28"/>
    <mergeCell ref="C29:C37"/>
    <mergeCell ref="H29:H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Marta Dolata</cp:lastModifiedBy>
  <cp:lastPrinted>2023-05-23T11:00:26Z</cp:lastPrinted>
  <dcterms:created xsi:type="dcterms:W3CDTF">2019-05-07T07:21:00Z</dcterms:created>
  <dcterms:modified xsi:type="dcterms:W3CDTF">2023-05-23T11:00:30Z</dcterms:modified>
</cp:coreProperties>
</file>