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showHorizontalScroll="0" xWindow="0" yWindow="0" windowWidth="20730" windowHeight="11760"/>
  </bookViews>
  <sheets>
    <sheet name="Strona 1" sheetId="5" r:id="rId1"/>
    <sheet name="Strona 2" sheetId="1" r:id="rId2"/>
  </sheets>
  <definedNames>
    <definedName name="_xlnm.Print_Area" localSheetId="0">'Strona 1'!$B$2:$N$56</definedName>
    <definedName name="_xlnm.Print_Area" localSheetId="1">'Strona 2'!$B$2:$P$54</definedName>
  </definedNames>
  <calcPr calcId="124519"/>
</workbook>
</file>

<file path=xl/calcChain.xml><?xml version="1.0" encoding="utf-8"?>
<calcChain xmlns="http://schemas.openxmlformats.org/spreadsheetml/2006/main">
  <c r="M19" i="5"/>
  <c r="M17" s="1"/>
  <c r="M14" s="1"/>
  <c r="M32"/>
  <c r="H19" i="1"/>
  <c r="H4"/>
  <c r="H2" s="1"/>
  <c r="F54" i="5"/>
  <c r="F22"/>
  <c r="F28"/>
  <c r="F26"/>
  <c r="F24"/>
  <c r="M45"/>
  <c r="L45"/>
  <c r="L30" s="1"/>
  <c r="L26" s="1"/>
  <c r="C18"/>
  <c r="C17" s="1"/>
  <c r="C14" s="1"/>
  <c r="L17"/>
  <c r="L14" s="1"/>
  <c r="H15" i="1"/>
  <c r="D15"/>
  <c r="F47" i="5"/>
  <c r="C47"/>
  <c r="D2" i="1"/>
  <c r="F36" i="5"/>
  <c r="C36"/>
  <c r="H16" i="1"/>
  <c r="D16"/>
  <c r="M30" i="5" l="1"/>
  <c r="M26" s="1"/>
  <c r="O30" i="1" s="1"/>
  <c r="F45" i="5"/>
  <c r="F18"/>
  <c r="F17" s="1"/>
  <c r="F14" s="1"/>
  <c r="N30" i="1"/>
  <c r="C45" i="5"/>
  <c r="D30" i="1" s="1"/>
  <c r="H30" l="1"/>
</calcChain>
</file>

<file path=xl/sharedStrings.xml><?xml version="1.0" encoding="utf-8"?>
<sst xmlns="http://schemas.openxmlformats.org/spreadsheetml/2006/main" count="121" uniqueCount="112">
  <si>
    <t>AKTYWA</t>
  </si>
  <si>
    <t>PASYWA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</si>
  <si>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</si>
  <si>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</si>
  <si>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</si>
  <si>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</si>
  <si>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</si>
  <si>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</si>
  <si>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</si>
  <si>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</si>
  <si>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</si>
  <si>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</si>
  <si>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</si>
  <si>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</si>
  <si>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</si>
  <si>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</si>
  <si>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</si>
  <si>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</si>
  <si>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</si>
  <si>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IV. Długoterminowe</t>
  </si>
  <si>
    <t xml:space="preserve"> w toku</t>
  </si>
  <si>
    <t xml:space="preserve"> dostaw i usług</t>
  </si>
  <si>
    <t xml:space="preserve"> budżetów</t>
  </si>
  <si>
    <t xml:space="preserve"> wynagrodzeń</t>
  </si>
  <si>
    <t xml:space="preserve"> dochodów budżetowych</t>
  </si>
  <si>
    <t xml:space="preserve"> rachunkach bankowych</t>
  </si>
  <si>
    <t xml:space="preserve"> międzyokresowe</t>
  </si>
  <si>
    <t xml:space="preserve"> Suma aktywów</t>
  </si>
  <si>
    <t xml:space="preserve"> Suma pasywów</t>
  </si>
  <si>
    <t xml:space="preserve"> Świadczeń Socjalnych</t>
  </si>
  <si>
    <t xml:space="preserve"> I. Fundusz jednostki</t>
  </si>
  <si>
    <t xml:space="preserve"> III. Należności</t>
  </si>
  <si>
    <t xml:space="preserve"> V. Wartość mienia</t>
  </si>
  <si>
    <t xml:space="preserve"> zlikwidowanych jednostek</t>
  </si>
  <si>
    <t xml:space="preserve"> I. Zobowiązania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</si>
  <si>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</si>
  <si>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</si>
  <si>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</si>
  <si>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</si>
  <si>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</si>
  <si>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</si>
  <si>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II. Należności </t>
  </si>
  <si>
    <t xml:space="preserve"> ubezpieczeń i innych świadczeń</t>
  </si>
  <si>
    <t>Stan na
początek roku</t>
  </si>
  <si>
    <t>Stan na
koniec roku</t>
  </si>
  <si>
    <t>sporządzony na dzień</t>
  </si>
  <si>
    <t xml:space="preserve"> 2. Środki trwałe w budowie</t>
  </si>
  <si>
    <t xml:space="preserve"> (inwestycje)</t>
  </si>
  <si>
    <t xml:space="preserve"> 3. Zaliczki na środki trwałe</t>
  </si>
  <si>
    <t xml:space="preserve"> w budowie (inwestycje)</t>
  </si>
  <si>
    <t xml:space="preserve"> 1. Akcje i udziały</t>
  </si>
  <si>
    <t xml:space="preserve"> 2. Inne papiery wartościowe</t>
  </si>
  <si>
    <t xml:space="preserve"> finansowe</t>
  </si>
  <si>
    <t xml:space="preserve"> 1. Materiały</t>
  </si>
  <si>
    <t xml:space="preserve"> 2. Półprodukty i produkty</t>
  </si>
  <si>
    <t xml:space="preserve"> 3. Produkty gotowe</t>
  </si>
  <si>
    <t xml:space="preserve"> 4. Towary</t>
  </si>
  <si>
    <t xml:space="preserve"> 1. Zysk netto (+)</t>
  </si>
  <si>
    <t xml:space="preserve"> 2. Strata netto (–)</t>
  </si>
  <si>
    <t xml:space="preserve"> na zobowiązania</t>
  </si>
  <si>
    <t xml:space="preserve"> II. Zobowiązania</t>
  </si>
  <si>
    <t xml:space="preserve"> 1. Zobowiązania z tytułu</t>
  </si>
  <si>
    <t xml:space="preserve"> 2. Zobowiązania wobec</t>
  </si>
  <si>
    <t xml:space="preserve"> 3. Zobowiązania z tytułu</t>
  </si>
  <si>
    <t xml:space="preserve"> 4. Zobowiązania z tytułu</t>
  </si>
  <si>
    <t xml:space="preserve"> 5. Pozostałe zobowiązania</t>
  </si>
  <si>
    <t xml:space="preserve"> 6. Sumy obce (depozytowe,</t>
  </si>
  <si>
    <t xml:space="preserve"> III. Rezerwy na zobowiązania</t>
  </si>
  <si>
    <t xml:space="preserve"> 1. Należności z tytułu dostaw</t>
  </si>
  <si>
    <t xml:space="preserve"> i usług</t>
  </si>
  <si>
    <t xml:space="preserve"> 2. Należności od budżetów</t>
  </si>
  <si>
    <t xml:space="preserve"> 3. Należności z tytułu </t>
  </si>
  <si>
    <t xml:space="preserve"> 4. Pozostałe należności</t>
  </si>
  <si>
    <t xml:space="preserve"> 5. Rozliczenia z tytułu środków</t>
  </si>
  <si>
    <t xml:space="preserve"> na wydatki budżetowe i z tytułu </t>
  </si>
  <si>
    <t xml:space="preserve"> III. Krótkoterminowe aktywa</t>
  </si>
  <si>
    <t xml:space="preserve"> 1. Środki pieniężne w kasie</t>
  </si>
  <si>
    <t xml:space="preserve"> 2. Środki pieniężne na </t>
  </si>
  <si>
    <t xml:space="preserve"> 4. Inne środki pieniężne</t>
  </si>
  <si>
    <t xml:space="preserve"> 5. Akcje lub udziały</t>
  </si>
  <si>
    <t xml:space="preserve"> 6. Inne papiery wartościowe</t>
  </si>
  <si>
    <t xml:space="preserve"> IV. Rozliczenia </t>
  </si>
  <si>
    <t xml:space="preserve"> Nazwa i adres 
 jednostki sprawozdawczej</t>
  </si>
  <si>
    <t>(główny księgowy)</t>
  </si>
  <si>
    <t>(rok, miesiąc, dzień)</t>
  </si>
  <si>
    <t>(kierownik jednostki)</t>
  </si>
  <si>
    <t xml:space="preserve"> 7. Inne krótkoterminowe</t>
  </si>
  <si>
    <t xml:space="preserve"> 3. Środki pieniężne państwo-</t>
  </si>
  <si>
    <t xml:space="preserve"> wego funduszu celowego</t>
  </si>
  <si>
    <t xml:space="preserve"> 3. Inne długoterminowe</t>
  </si>
  <si>
    <t>BILANS JEDNOSTKI BUDŻETOWEJ LUB SAMORZĄDOWEGO ZAKŁADU BUDŻETOWEGO</t>
  </si>
  <si>
    <t xml:space="preserve"> 1.1.1. Grunty stanowiące </t>
  </si>
  <si>
    <r>
      <t xml:space="preserve"> </t>
    </r>
    <r>
      <rPr>
        <sz val="6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>własność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jednostki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samorządu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terytorialnego,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przekazane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w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użytkowanie
</t>
    </r>
    <r>
      <rPr>
        <sz val="6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>wieczyste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innym</t>
    </r>
    <r>
      <rPr>
        <sz val="6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podmiotom</t>
    </r>
  </si>
  <si>
    <t xml:space="preserve"> III. Odpisy z wyniku</t>
  </si>
  <si>
    <t xml:space="preserve">        finansowego (nadwyżka
        środków obrotowych) (–)</t>
  </si>
  <si>
    <t xml:space="preserve"> IV. Fundusz mienia</t>
  </si>
  <si>
    <t xml:space="preserve"> B. Fundusze placówek</t>
  </si>
  <si>
    <t xml:space="preserve"> C. Państwowe fundusze celowe</t>
  </si>
  <si>
    <t xml:space="preserve"> D. Zobowiązania i rezerwy</t>
  </si>
  <si>
    <t xml:space="preserve"> zabezpieczenie wykonania umów)</t>
  </si>
  <si>
    <t xml:space="preserve"> na wydatki budżetowe i z tytułu
 dochodów budżetowych</t>
  </si>
  <si>
    <t xml:space="preserve"> 7. Rozliczenia z tytułu środków</t>
  </si>
  <si>
    <t xml:space="preserve"> 8. Fundusze specjalne</t>
  </si>
  <si>
    <t xml:space="preserve"> 8.1. Zakładowy Fundusz </t>
  </si>
  <si>
    <t xml:space="preserve"> 8.2. Inne fundusze</t>
  </si>
  <si>
    <t xml:space="preserve"> IV. Rozliczenia międzyokresowe</t>
  </si>
  <si>
    <t>BILANS
jednostki budżetowej
lub samorządowego zakładu
 budżetowego</t>
  </si>
  <si>
    <t xml:space="preserve"> II. Wynik finansowy netto (+,–)</t>
  </si>
  <si>
    <t xml:space="preserve">Miejski Ośrodek Sportu i Rekreacji               34-300 Żywiec ul. Zielona 7 </t>
  </si>
  <si>
    <t>002405712</t>
  </si>
  <si>
    <t>Urząd Miejski w Żywcu                                               34-300 Żywiec ul Rynek 2</t>
  </si>
  <si>
    <t>31.12.2018</t>
  </si>
</sst>
</file>

<file path=xl/styles.xml><?xml version="1.0" encoding="utf-8"?>
<styleSheet xmlns="http://schemas.openxmlformats.org/spreadsheetml/2006/main">
  <fonts count="19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8"/>
      <name val="Times New Roman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 applyProtection="1"/>
    <xf numFmtId="0" fontId="15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/>
    <xf numFmtId="0" fontId="15" fillId="0" borderId="7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7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 indent="1"/>
    </xf>
    <xf numFmtId="4" fontId="9" fillId="0" borderId="5" xfId="0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/>
    <xf numFmtId="0" fontId="13" fillId="0" borderId="7" xfId="0" applyFont="1" applyFill="1" applyBorder="1" applyAlignment="1">
      <alignment vertical="top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 shrinkToFi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9" xfId="0" applyNumberFormat="1" applyFont="1" applyBorder="1" applyAlignment="1" applyProtection="1">
      <alignment horizontal="right" vertical="center" shrinkToFit="1"/>
      <protection locked="0"/>
    </xf>
    <xf numFmtId="4" fontId="2" fillId="0" borderId="1" xfId="0" applyNumberFormat="1" applyFont="1" applyBorder="1" applyAlignment="1" applyProtection="1">
      <alignment horizontal="right" vertical="center" shrinkToFit="1"/>
      <protection locked="0"/>
    </xf>
    <xf numFmtId="4" fontId="2" fillId="0" borderId="2" xfId="0" applyNumberFormat="1" applyFont="1" applyBorder="1" applyAlignment="1" applyProtection="1">
      <alignment horizontal="right" vertical="center" shrinkToFit="1"/>
      <protection locked="0"/>
    </xf>
    <xf numFmtId="4" fontId="2" fillId="0" borderId="3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4" fontId="9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8" xfId="0" applyNumberFormat="1" applyFont="1" applyFill="1" applyBorder="1" applyAlignment="1" applyProtection="1">
      <alignment horizontal="right" vertical="center" shrinkToFit="1"/>
    </xf>
    <xf numFmtId="4" fontId="9" fillId="0" borderId="9" xfId="0" applyNumberFormat="1" applyFont="1" applyBorder="1" applyAlignment="1" applyProtection="1">
      <alignment horizontal="right" vertical="center" shrinkToFit="1"/>
    </xf>
    <xf numFmtId="4" fontId="9" fillId="0" borderId="1" xfId="0" applyNumberFormat="1" applyFont="1" applyBorder="1" applyAlignment="1" applyProtection="1">
      <alignment horizontal="right" vertical="center" shrinkToFit="1"/>
    </xf>
    <xf numFmtId="4" fontId="9" fillId="0" borderId="3" xfId="0" applyNumberFormat="1" applyFont="1" applyBorder="1" applyAlignment="1" applyProtection="1">
      <alignment horizontal="right" vertical="center" shrinkToFit="1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shrinkToFit="1"/>
    </xf>
    <xf numFmtId="4" fontId="9" fillId="0" borderId="6" xfId="0" applyNumberFormat="1" applyFont="1" applyBorder="1" applyAlignment="1" applyProtection="1">
      <alignment horizontal="right" vertical="center" shrinkToFit="1"/>
    </xf>
    <xf numFmtId="4" fontId="9" fillId="0" borderId="16" xfId="0" applyNumberFormat="1" applyFont="1" applyBorder="1" applyAlignment="1" applyProtection="1">
      <alignment horizontal="right" vertical="center" shrinkToFit="1"/>
      <protection locked="0"/>
    </xf>
    <xf numFmtId="4" fontId="9" fillId="0" borderId="18" xfId="0" applyNumberFormat="1" applyFont="1" applyBorder="1" applyAlignment="1" applyProtection="1">
      <alignment horizontal="right" vertical="center" shrinkToFit="1"/>
      <protection locked="0"/>
    </xf>
    <xf numFmtId="4" fontId="9" fillId="0" borderId="9" xfId="0" applyNumberFormat="1" applyFont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Border="1" applyAlignment="1" applyProtection="1">
      <alignment horizontal="right" vertical="center" shrinkToFit="1"/>
      <protection locked="0"/>
    </xf>
    <xf numFmtId="4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6" xfId="0" applyNumberFormat="1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4" fontId="2" fillId="0" borderId="8" xfId="0" applyNumberFormat="1" applyFont="1" applyFill="1" applyBorder="1" applyAlignment="1" applyProtection="1">
      <alignment horizontal="right" vertical="center" shrinkToFit="1"/>
    </xf>
    <xf numFmtId="4" fontId="2" fillId="0" borderId="9" xfId="0" applyNumberFormat="1" applyFont="1" applyFill="1" applyBorder="1" applyAlignment="1" applyProtection="1">
      <alignment horizontal="right" vertical="center" shrinkToFit="1"/>
    </xf>
    <xf numFmtId="4" fontId="2" fillId="0" borderId="1" xfId="0" applyNumberFormat="1" applyFont="1" applyFill="1" applyBorder="1" applyAlignment="1" applyProtection="1">
      <alignment horizontal="right" vertical="center" shrinkToFit="1"/>
    </xf>
    <xf numFmtId="4" fontId="2" fillId="0" borderId="3" xfId="0" applyNumberFormat="1" applyFont="1" applyFill="1" applyBorder="1" applyAlignment="1" applyProtection="1">
      <alignment horizontal="right" vertical="center" shrinkToFi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left" vertical="center"/>
    </xf>
    <xf numFmtId="49" fontId="13" fillId="0" borderId="10" xfId="0" applyNumberFormat="1" applyFont="1" applyFill="1" applyBorder="1" applyAlignment="1" applyProtection="1">
      <alignment horizontal="left" vertical="center"/>
    </xf>
    <xf numFmtId="49" fontId="13" fillId="0" borderId="9" xfId="0" applyNumberFormat="1" applyFont="1" applyFill="1" applyBorder="1" applyAlignment="1" applyProtection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 shrinkToFit="1"/>
    </xf>
    <xf numFmtId="4" fontId="2" fillId="0" borderId="6" xfId="0" applyNumberFormat="1" applyFont="1" applyFill="1" applyBorder="1" applyAlignment="1" applyProtection="1">
      <alignment horizontal="right" vertical="center" shrinkToFit="1"/>
    </xf>
    <xf numFmtId="0" fontId="15" fillId="0" borderId="8" xfId="0" applyFont="1" applyFill="1" applyBorder="1" applyAlignment="1" applyProtection="1">
      <alignment horizontal="left" vertical="top"/>
    </xf>
    <xf numFmtId="0" fontId="13" fillId="0" borderId="10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" xfId="0" applyFont="1" applyFill="1" applyBorder="1" applyAlignment="1" applyProtection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wrapText="1" indent="1"/>
      <protection locked="0"/>
    </xf>
    <xf numFmtId="0" fontId="2" fillId="0" borderId="0" xfId="0" applyNumberFormat="1" applyFont="1" applyFill="1" applyBorder="1" applyAlignment="1" applyProtection="1">
      <alignment horizontal="left" wrapText="1" indent="1"/>
      <protection locked="0"/>
    </xf>
    <xf numFmtId="0" fontId="2" fillId="0" borderId="12" xfId="0" applyNumberFormat="1" applyFont="1" applyFill="1" applyBorder="1" applyAlignment="1" applyProtection="1">
      <alignment horizontal="left" wrapText="1" indent="1"/>
      <protection locked="0"/>
    </xf>
    <xf numFmtId="0" fontId="2" fillId="0" borderId="11" xfId="0" applyNumberFormat="1" applyFont="1" applyBorder="1" applyAlignment="1" applyProtection="1">
      <alignment horizontal="left" wrapText="1" indent="1"/>
      <protection locked="0"/>
    </xf>
    <xf numFmtId="0" fontId="2" fillId="0" borderId="0" xfId="0" applyNumberFormat="1" applyFont="1" applyAlignment="1" applyProtection="1">
      <alignment horizontal="left" wrapText="1" indent="1"/>
      <protection locked="0"/>
    </xf>
    <xf numFmtId="0" fontId="2" fillId="0" borderId="12" xfId="0" applyNumberFormat="1" applyFont="1" applyBorder="1" applyAlignment="1" applyProtection="1">
      <alignment horizontal="left" wrapText="1" indent="1"/>
      <protection locked="0"/>
    </xf>
    <xf numFmtId="0" fontId="2" fillId="0" borderId="19" xfId="0" applyNumberFormat="1" applyFont="1" applyBorder="1" applyAlignment="1" applyProtection="1">
      <alignment horizontal="left" wrapText="1" indent="1"/>
      <protection locked="0"/>
    </xf>
    <xf numFmtId="0" fontId="2" fillId="0" borderId="20" xfId="0" applyNumberFormat="1" applyFont="1" applyBorder="1" applyAlignment="1" applyProtection="1">
      <alignment horizontal="left" wrapText="1" indent="1"/>
      <protection locked="0"/>
    </xf>
    <xf numFmtId="0" fontId="2" fillId="0" borderId="21" xfId="0" applyNumberFormat="1" applyFont="1" applyBorder="1" applyAlignment="1" applyProtection="1">
      <alignment horizontal="left" wrapText="1" indent="1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4" fontId="2" fillId="0" borderId="7" xfId="0" applyNumberFormat="1" applyFont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0" applyNumberFormat="1" applyFont="1" applyFill="1" applyBorder="1" applyAlignment="1" applyProtection="1">
      <alignment horizontal="left" vertical="center" indent="1"/>
    </xf>
    <xf numFmtId="49" fontId="13" fillId="0" borderId="2" xfId="0" applyNumberFormat="1" applyFont="1" applyFill="1" applyBorder="1" applyAlignment="1" applyProtection="1">
      <alignment horizontal="left" vertical="center" indent="1"/>
    </xf>
    <xf numFmtId="49" fontId="13" fillId="0" borderId="3" xfId="0" applyNumberFormat="1" applyFont="1" applyFill="1" applyBorder="1" applyAlignment="1" applyProtection="1">
      <alignment horizontal="left" vertical="center" indent="1"/>
    </xf>
    <xf numFmtId="4" fontId="9" fillId="0" borderId="10" xfId="0" applyNumberFormat="1" applyFont="1" applyBorder="1" applyAlignment="1" applyProtection="1">
      <alignment horizontal="right" vertical="center" shrinkToFit="1"/>
    </xf>
    <xf numFmtId="4" fontId="9" fillId="0" borderId="11" xfId="0" applyNumberFormat="1" applyFont="1" applyBorder="1" applyAlignment="1" applyProtection="1">
      <alignment horizontal="right" vertical="center" shrinkToFit="1"/>
    </xf>
    <xf numFmtId="4" fontId="9" fillId="0" borderId="0" xfId="0" applyNumberFormat="1" applyFont="1" applyBorder="1" applyAlignment="1" applyProtection="1">
      <alignment horizontal="right" vertical="center" shrinkToFit="1"/>
    </xf>
    <xf numFmtId="4" fontId="9" fillId="0" borderId="12" xfId="0" applyNumberFormat="1" applyFont="1" applyBorder="1" applyAlignment="1" applyProtection="1">
      <alignment horizontal="right" vertical="center" shrinkToFit="1"/>
    </xf>
    <xf numFmtId="4" fontId="9" fillId="0" borderId="2" xfId="0" applyNumberFormat="1" applyFont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horizontal="right" vertical="center" shrinkToFit="1"/>
      <protection locked="0"/>
    </xf>
    <xf numFmtId="4" fontId="7" fillId="0" borderId="0" xfId="0" applyNumberFormat="1" applyFont="1" applyFill="1" applyAlignment="1">
      <alignment horizontal="right" vertical="top"/>
    </xf>
    <xf numFmtId="4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7" xfId="0" applyNumberFormat="1" applyFont="1" applyBorder="1" applyAlignment="1" applyProtection="1">
      <alignment horizontal="right" vertical="center" shrinkToFit="1"/>
    </xf>
    <xf numFmtId="4" fontId="2" fillId="0" borderId="9" xfId="0" applyNumberFormat="1" applyFont="1" applyBorder="1" applyAlignment="1" applyProtection="1">
      <alignment horizontal="right" vertical="center" shrinkToFit="1"/>
    </xf>
    <xf numFmtId="4" fontId="2" fillId="0" borderId="11" xfId="0" applyNumberFormat="1" applyFont="1" applyBorder="1" applyAlignment="1" applyProtection="1">
      <alignment horizontal="right" vertical="center" shrinkToFit="1"/>
    </xf>
    <xf numFmtId="4" fontId="2" fillId="0" borderId="12" xfId="0" applyNumberFormat="1" applyFont="1" applyBorder="1" applyAlignment="1" applyProtection="1">
      <alignment horizontal="right" vertical="center" shrinkToFit="1"/>
    </xf>
    <xf numFmtId="0" fontId="13" fillId="0" borderId="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 applyProtection="1">
      <alignment horizontal="left" vertical="top"/>
    </xf>
    <xf numFmtId="49" fontId="15" fillId="0" borderId="10" xfId="0" applyNumberFormat="1" applyFont="1" applyBorder="1" applyAlignment="1" applyProtection="1">
      <alignment horizontal="left" vertical="top"/>
    </xf>
    <xf numFmtId="49" fontId="15" fillId="0" borderId="9" xfId="0" applyNumberFormat="1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15" fillId="0" borderId="2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horizontal="left" vertical="top"/>
    </xf>
    <xf numFmtId="49" fontId="13" fillId="0" borderId="8" xfId="0" applyNumberFormat="1" applyFont="1" applyFill="1" applyBorder="1" applyAlignment="1" applyProtection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left" vertical="center" wrapText="1"/>
    </xf>
    <xf numFmtId="0" fontId="13" fillId="0" borderId="8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 vertical="center"/>
    </xf>
    <xf numFmtId="4" fontId="9" fillId="0" borderId="10" xfId="0" applyNumberFormat="1" applyFont="1" applyBorder="1" applyAlignment="1" applyProtection="1">
      <alignment horizontal="right" vertical="center" shrinkToFit="1"/>
      <protection locked="0"/>
    </xf>
    <xf numFmtId="4" fontId="9" fillId="0" borderId="2" xfId="0" applyNumberFormat="1" applyFont="1" applyBorder="1" applyAlignment="1" applyProtection="1">
      <alignment horizontal="right" vertical="center" shrinkToFit="1"/>
      <protection locked="0"/>
    </xf>
    <xf numFmtId="4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4" fontId="2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 shrinkToFit="1"/>
      <protection hidden="1"/>
    </xf>
    <xf numFmtId="4" fontId="9" fillId="0" borderId="18" xfId="0" applyNumberFormat="1" applyFont="1" applyFill="1" applyBorder="1" applyAlignment="1" applyProtection="1">
      <alignment horizontal="right" vertical="center" shrinkToFit="1"/>
      <protection hidden="1"/>
    </xf>
    <xf numFmtId="4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right"/>
    </xf>
    <xf numFmtId="0" fontId="13" fillId="0" borderId="0" xfId="0" applyFont="1" applyAlignment="1">
      <alignment horizontal="right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4" fontId="9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 shrinkToFit="1"/>
    </xf>
    <xf numFmtId="4" fontId="9" fillId="0" borderId="17" xfId="0" applyNumberFormat="1" applyFont="1" applyBorder="1" applyAlignment="1" applyProtection="1">
      <alignment horizontal="right" vertical="center" shrinkToFit="1"/>
    </xf>
    <xf numFmtId="4" fontId="9" fillId="0" borderId="18" xfId="0" applyNumberFormat="1" applyFont="1" applyBorder="1" applyAlignment="1" applyProtection="1">
      <alignment horizontal="right" vertical="center" shrinkToFit="1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indent="1"/>
    </xf>
    <xf numFmtId="0" fontId="13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5" fillId="0" borderId="9" xfId="0" applyFont="1" applyBorder="1" applyAlignment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5" fillId="0" borderId="3" xfId="0" applyFont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0" borderId="9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4" fontId="9" fillId="0" borderId="3" xfId="0" applyNumberFormat="1" applyFont="1" applyBorder="1" applyAlignment="1" applyProtection="1">
      <alignment horizontal="right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/>
    </xf>
    <xf numFmtId="4" fontId="9" fillId="0" borderId="16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center" wrapText="1"/>
    </xf>
    <xf numFmtId="49" fontId="13" fillId="0" borderId="11" xfId="0" applyNumberFormat="1" applyFont="1" applyBorder="1" applyAlignment="1" applyProtection="1">
      <alignment horizontal="left" vertical="center" wrapText="1"/>
    </xf>
    <xf numFmtId="49" fontId="13" fillId="0" borderId="0" xfId="0" applyNumberFormat="1" applyFont="1" applyAlignment="1" applyProtection="1">
      <alignment horizontal="left" vertical="center" wrapText="1"/>
    </xf>
    <xf numFmtId="49" fontId="13" fillId="0" borderId="12" xfId="0" applyNumberFormat="1" applyFont="1" applyBorder="1" applyAlignment="1" applyProtection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Border="1" applyAlignment="1">
      <alignment horizontal="left"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49" fontId="10" fillId="0" borderId="20" xfId="0" applyNumberFormat="1" applyFont="1" applyFill="1" applyBorder="1" applyAlignment="1" applyProtection="1">
      <alignment horizontal="center" wrapText="1"/>
      <protection locked="0"/>
    </xf>
    <xf numFmtId="49" fontId="10" fillId="0" borderId="20" xfId="0" applyNumberFormat="1" applyFont="1" applyBorder="1" applyAlignment="1" applyProtection="1">
      <alignment horizontal="center" wrapText="1"/>
      <protection locked="0"/>
    </xf>
    <xf numFmtId="4" fontId="9" fillId="0" borderId="8" xfId="0" applyNumberFormat="1" applyFont="1" applyFill="1" applyBorder="1" applyAlignment="1" applyProtection="1">
      <alignment horizontal="right" vertical="center"/>
      <protection locked="0"/>
    </xf>
    <xf numFmtId="4" fontId="9" fillId="0" borderId="9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left" vertical="center" wrapText="1"/>
    </xf>
    <xf numFmtId="49" fontId="13" fillId="0" borderId="17" xfId="0" applyNumberFormat="1" applyFont="1" applyFill="1" applyBorder="1" applyAlignment="1" applyProtection="1">
      <alignment horizontal="left" vertical="center" wrapText="1"/>
    </xf>
    <xf numFmtId="49" fontId="13" fillId="0" borderId="18" xfId="0" applyNumberFormat="1" applyFont="1" applyFill="1" applyBorder="1" applyAlignment="1" applyProtection="1">
      <alignment horizontal="left" vertical="center" wrapText="1"/>
    </xf>
    <xf numFmtId="4" fontId="9" fillId="0" borderId="7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>
      <alignment horizontal="left" vertical="top"/>
    </xf>
    <xf numFmtId="4" fontId="9" fillId="0" borderId="11" xfId="0" applyNumberFormat="1" applyFont="1" applyBorder="1" applyAlignment="1" applyProtection="1">
      <alignment horizontal="right" vertical="center"/>
    </xf>
    <xf numFmtId="4" fontId="9" fillId="0" borderId="12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indent="1"/>
    </xf>
    <xf numFmtId="0" fontId="15" fillId="0" borderId="0" xfId="0" applyFont="1" applyBorder="1" applyAlignment="1" applyProtection="1">
      <alignment horizontal="left" vertical="top" inden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/>
  </sheetPr>
  <dimension ref="A1:O65"/>
  <sheetViews>
    <sheetView showGridLines="0" showRowColHeaders="0" tabSelected="1" workbookViewId="0">
      <selection activeCell="M22" sqref="M22:N23"/>
    </sheetView>
  </sheetViews>
  <sheetFormatPr defaultRowHeight="15.75"/>
  <cols>
    <col min="1" max="1" width="2.125" style="1" customWidth="1"/>
    <col min="2" max="2" width="21" style="1" customWidth="1"/>
    <col min="3" max="3" width="8.375" style="1" customWidth="1"/>
    <col min="4" max="4" width="1.75" style="1" customWidth="1"/>
    <col min="5" max="5" width="2.125" style="1" customWidth="1"/>
    <col min="6" max="6" width="6.75" style="1" customWidth="1"/>
    <col min="7" max="7" width="5.25" style="1" customWidth="1"/>
    <col min="8" max="8" width="8" style="1" customWidth="1"/>
    <col min="9" max="9" width="1.5" style="1" customWidth="1"/>
    <col min="10" max="10" width="2.875" style="1" customWidth="1"/>
    <col min="11" max="11" width="10.875" style="1" customWidth="1"/>
    <col min="12" max="12" width="11.7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2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>
      <c r="A2" s="10"/>
      <c r="B2" s="136" t="s">
        <v>90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0"/>
    </row>
    <row r="3" spans="1:15" s="19" customFormat="1" ht="12" customHeight="1">
      <c r="A3" s="18"/>
      <c r="B3" s="138" t="s">
        <v>82</v>
      </c>
      <c r="C3" s="139"/>
      <c r="D3" s="150" t="s">
        <v>106</v>
      </c>
      <c r="E3" s="151"/>
      <c r="F3" s="151"/>
      <c r="G3" s="151"/>
      <c r="H3" s="151"/>
      <c r="I3" s="151"/>
      <c r="J3" s="152"/>
      <c r="K3" s="156" t="s">
        <v>2</v>
      </c>
      <c r="L3" s="157"/>
      <c r="M3" s="157"/>
      <c r="N3" s="158"/>
      <c r="O3" s="18"/>
    </row>
    <row r="4" spans="1:15" s="19" customFormat="1" ht="14.25" customHeight="1">
      <c r="A4" s="18"/>
      <c r="B4" s="140"/>
      <c r="C4" s="141"/>
      <c r="D4" s="153"/>
      <c r="E4" s="154"/>
      <c r="F4" s="154"/>
      <c r="G4" s="154"/>
      <c r="H4" s="154"/>
      <c r="I4" s="154"/>
      <c r="J4" s="155"/>
      <c r="K4" s="55"/>
      <c r="L4" s="123"/>
      <c r="M4" s="123"/>
      <c r="N4" s="56"/>
      <c r="O4" s="18"/>
    </row>
    <row r="5" spans="1:15" ht="13.5" customHeight="1">
      <c r="A5" s="10"/>
      <c r="B5" s="101" t="s">
        <v>108</v>
      </c>
      <c r="C5" s="102"/>
      <c r="D5" s="153"/>
      <c r="E5" s="154"/>
      <c r="F5" s="154"/>
      <c r="G5" s="154"/>
      <c r="H5" s="154"/>
      <c r="I5" s="154"/>
      <c r="J5" s="155"/>
      <c r="K5" s="159" t="s">
        <v>110</v>
      </c>
      <c r="L5" s="160"/>
      <c r="M5" s="160"/>
      <c r="N5" s="161"/>
      <c r="O5" s="10"/>
    </row>
    <row r="6" spans="1:15" ht="13.5" customHeight="1">
      <c r="A6" s="10"/>
      <c r="B6" s="103"/>
      <c r="C6" s="104"/>
      <c r="D6" s="153"/>
      <c r="E6" s="154"/>
      <c r="F6" s="154"/>
      <c r="G6" s="154"/>
      <c r="H6" s="154"/>
      <c r="I6" s="154"/>
      <c r="J6" s="155"/>
      <c r="K6" s="162"/>
      <c r="L6" s="163"/>
      <c r="M6" s="163"/>
      <c r="N6" s="164"/>
      <c r="O6" s="10"/>
    </row>
    <row r="7" spans="1:15" ht="16.5" customHeight="1">
      <c r="A7" s="10"/>
      <c r="B7" s="105"/>
      <c r="C7" s="106"/>
      <c r="D7" s="153"/>
      <c r="E7" s="154"/>
      <c r="F7" s="154"/>
      <c r="G7" s="154"/>
      <c r="H7" s="154"/>
      <c r="I7" s="154"/>
      <c r="J7" s="155"/>
      <c r="K7" s="162"/>
      <c r="L7" s="163"/>
      <c r="M7" s="163"/>
      <c r="N7" s="164"/>
      <c r="O7" s="10"/>
    </row>
    <row r="8" spans="1:15" ht="14.25" customHeight="1">
      <c r="A8" s="10"/>
      <c r="B8" s="142" t="s">
        <v>4</v>
      </c>
      <c r="C8" s="143"/>
      <c r="D8" s="153"/>
      <c r="E8" s="154"/>
      <c r="F8" s="154"/>
      <c r="G8" s="154"/>
      <c r="H8" s="154"/>
      <c r="I8" s="154"/>
      <c r="J8" s="155"/>
      <c r="K8" s="165"/>
      <c r="L8" s="166"/>
      <c r="M8" s="166"/>
      <c r="N8" s="167"/>
      <c r="O8" s="10"/>
    </row>
    <row r="9" spans="1:15" ht="13.5" customHeight="1">
      <c r="A9" s="10"/>
      <c r="B9" s="107" t="s">
        <v>109</v>
      </c>
      <c r="C9" s="108"/>
      <c r="D9" s="236" t="s">
        <v>45</v>
      </c>
      <c r="E9" s="237"/>
      <c r="F9" s="237"/>
      <c r="G9" s="237"/>
      <c r="H9" s="238" t="s">
        <v>111</v>
      </c>
      <c r="I9" s="239"/>
      <c r="J9" s="24" t="s">
        <v>36</v>
      </c>
      <c r="K9" s="144" t="s">
        <v>3</v>
      </c>
      <c r="L9" s="145"/>
      <c r="M9" s="145"/>
      <c r="N9" s="146"/>
      <c r="O9" s="10"/>
    </row>
    <row r="10" spans="1:15" ht="3.75" customHeight="1">
      <c r="A10" s="10"/>
      <c r="B10" s="109"/>
      <c r="C10" s="110"/>
      <c r="D10" s="11"/>
      <c r="E10" s="12"/>
      <c r="F10" s="12"/>
      <c r="G10" s="12"/>
      <c r="H10" s="12"/>
      <c r="I10" s="12"/>
      <c r="J10" s="13"/>
      <c r="K10" s="147"/>
      <c r="L10" s="148"/>
      <c r="M10" s="148"/>
      <c r="N10" s="149"/>
      <c r="O10" s="10"/>
    </row>
    <row r="11" spans="1:15" ht="11.25" customHeight="1">
      <c r="A11" s="3"/>
      <c r="B11" s="121" t="s">
        <v>0</v>
      </c>
      <c r="C11" s="53" t="s">
        <v>43</v>
      </c>
      <c r="D11" s="122"/>
      <c r="E11" s="54"/>
      <c r="F11" s="53" t="s">
        <v>44</v>
      </c>
      <c r="G11" s="54"/>
      <c r="H11" s="125" t="s">
        <v>1</v>
      </c>
      <c r="I11" s="122"/>
      <c r="J11" s="122"/>
      <c r="K11" s="54"/>
      <c r="L11" s="50" t="s">
        <v>43</v>
      </c>
      <c r="M11" s="53" t="s">
        <v>44</v>
      </c>
      <c r="N11" s="54"/>
      <c r="O11" s="3"/>
    </row>
    <row r="12" spans="1:15" ht="9.75" customHeight="1">
      <c r="A12" s="3"/>
      <c r="B12" s="51"/>
      <c r="C12" s="55"/>
      <c r="D12" s="123"/>
      <c r="E12" s="56"/>
      <c r="F12" s="55"/>
      <c r="G12" s="56"/>
      <c r="H12" s="55"/>
      <c r="I12" s="123"/>
      <c r="J12" s="123"/>
      <c r="K12" s="56"/>
      <c r="L12" s="51"/>
      <c r="M12" s="55"/>
      <c r="N12" s="56"/>
      <c r="O12" s="3"/>
    </row>
    <row r="13" spans="1:15" ht="6.75" customHeight="1">
      <c r="A13" s="3"/>
      <c r="B13" s="52"/>
      <c r="C13" s="57"/>
      <c r="D13" s="124"/>
      <c r="E13" s="58"/>
      <c r="F13" s="57"/>
      <c r="G13" s="58"/>
      <c r="H13" s="57"/>
      <c r="I13" s="124"/>
      <c r="J13" s="124"/>
      <c r="K13" s="58"/>
      <c r="L13" s="52"/>
      <c r="M13" s="57"/>
      <c r="N13" s="58"/>
      <c r="O13" s="3"/>
    </row>
    <row r="14" spans="1:15" ht="25.5" customHeight="1">
      <c r="A14" s="3"/>
      <c r="B14" s="25" t="s">
        <v>5</v>
      </c>
      <c r="C14" s="228">
        <f>IF(AND(C15="",C17="",C34="",C36="",C43=""),"",SUM(C15,C17,C34,C36,C43))</f>
        <v>6816788.2599999998</v>
      </c>
      <c r="D14" s="246"/>
      <c r="E14" s="229"/>
      <c r="F14" s="228">
        <f>IF(AND(F15="",F17="",F34="",F36="",F43=""),"",SUM(F15,F17,F34,F36,F43))</f>
        <v>6571351.5699999994</v>
      </c>
      <c r="G14" s="229"/>
      <c r="H14" s="225" t="s">
        <v>13</v>
      </c>
      <c r="I14" s="226"/>
      <c r="J14" s="226"/>
      <c r="K14" s="227"/>
      <c r="L14" s="23">
        <f>IF(AND(L15="",L17="",L20="",L22=""),"",SUM(L15)+SUM(L17)+SUM(L20)+SUM(L22))</f>
        <v>6998087.5199999996</v>
      </c>
      <c r="M14" s="228">
        <f>IF(AND(M15="",M17="",M20="",M22=""),"",SUM(M15)+SUM(M17)+SUM(M20)+SUM(M22))</f>
        <v>6740778.29</v>
      </c>
      <c r="N14" s="229"/>
      <c r="O14" s="3"/>
    </row>
    <row r="15" spans="1:15" ht="12.75" customHeight="1">
      <c r="A15" s="3"/>
      <c r="B15" s="26" t="s">
        <v>37</v>
      </c>
      <c r="C15" s="78"/>
      <c r="D15" s="189"/>
      <c r="E15" s="79"/>
      <c r="F15" s="78"/>
      <c r="G15" s="79"/>
      <c r="H15" s="86" t="s">
        <v>30</v>
      </c>
      <c r="I15" s="87"/>
      <c r="J15" s="87"/>
      <c r="K15" s="88"/>
      <c r="L15" s="73">
        <v>7004409.79</v>
      </c>
      <c r="M15" s="78">
        <v>6791117.5099999998</v>
      </c>
      <c r="N15" s="79"/>
      <c r="O15" s="3"/>
    </row>
    <row r="16" spans="1:15" ht="12.75" customHeight="1">
      <c r="A16" s="3"/>
      <c r="B16" s="27" t="s">
        <v>38</v>
      </c>
      <c r="C16" s="190"/>
      <c r="D16" s="191"/>
      <c r="E16" s="192"/>
      <c r="F16" s="190"/>
      <c r="G16" s="192"/>
      <c r="H16" s="170"/>
      <c r="I16" s="240"/>
      <c r="J16" s="240"/>
      <c r="K16" s="241"/>
      <c r="L16" s="234"/>
      <c r="M16" s="190"/>
      <c r="N16" s="192"/>
      <c r="O16" s="3"/>
    </row>
    <row r="17" spans="1:15" ht="25.5" customHeight="1">
      <c r="A17" s="3"/>
      <c r="B17" s="26" t="s">
        <v>6</v>
      </c>
      <c r="C17" s="82">
        <f>IF(AND(C18="",C30="",C32=""),"",SUM(C18)+SUM(C30)+SUM(C32))</f>
        <v>6816788.2599999998</v>
      </c>
      <c r="D17" s="181"/>
      <c r="E17" s="83"/>
      <c r="F17" s="82">
        <f>IF(AND(F18="",F30="",F32=""),"",SUM(F18)+SUM(F30)+SUM(F32))</f>
        <v>6571351.5699999994</v>
      </c>
      <c r="G17" s="83"/>
      <c r="H17" s="235" t="s">
        <v>107</v>
      </c>
      <c r="I17" s="226"/>
      <c r="J17" s="226"/>
      <c r="K17" s="227"/>
      <c r="L17" s="20">
        <f>IF(AND(L18="",L19=""),"",SUM(L18,L19))</f>
        <v>285.20999999999998</v>
      </c>
      <c r="M17" s="82">
        <f>IF(AND(M18="",M19=""),"",SUM(M18,M19))</f>
        <v>-50339.22</v>
      </c>
      <c r="N17" s="83"/>
      <c r="O17" s="3"/>
    </row>
    <row r="18" spans="1:15" ht="25.5" customHeight="1">
      <c r="A18" s="3"/>
      <c r="B18" s="25" t="s">
        <v>14</v>
      </c>
      <c r="C18" s="250">
        <f>IF(AND(C19="",C22="",C24="",C26="",C28=""),"",SUM(C19,C22,C24,C26,C28))</f>
        <v>6816788.2599999998</v>
      </c>
      <c r="D18" s="251"/>
      <c r="E18" s="252"/>
      <c r="F18" s="250">
        <f>IF(AND(F19="",F22="",F24="",F26="",F28=""),"",SUM(F19,F22,F24,F26,F28))</f>
        <v>6571351.5699999994</v>
      </c>
      <c r="G18" s="252"/>
      <c r="H18" s="232" t="s">
        <v>57</v>
      </c>
      <c r="I18" s="233"/>
      <c r="J18" s="233"/>
      <c r="K18" s="233"/>
      <c r="L18" s="21">
        <v>285.20999999999998</v>
      </c>
      <c r="M18" s="230"/>
      <c r="N18" s="231"/>
      <c r="O18" s="3"/>
    </row>
    <row r="19" spans="1:15" ht="25.5" customHeight="1">
      <c r="A19" s="3"/>
      <c r="B19" s="28" t="s">
        <v>7</v>
      </c>
      <c r="C19" s="61">
        <v>408198.72</v>
      </c>
      <c r="D19" s="68"/>
      <c r="E19" s="69"/>
      <c r="F19" s="61">
        <v>408198.72</v>
      </c>
      <c r="G19" s="69"/>
      <c r="H19" s="232" t="s">
        <v>58</v>
      </c>
      <c r="I19" s="233"/>
      <c r="J19" s="233"/>
      <c r="K19" s="249"/>
      <c r="L19" s="22"/>
      <c r="M19" s="61">
        <f>-21169.37-2143-27026.85</f>
        <v>-50339.22</v>
      </c>
      <c r="N19" s="69"/>
      <c r="O19" s="3"/>
    </row>
    <row r="20" spans="1:15" ht="12.75" customHeight="1">
      <c r="A20" s="3"/>
      <c r="B20" s="29" t="s">
        <v>91</v>
      </c>
      <c r="C20" s="59"/>
      <c r="D20" s="65"/>
      <c r="E20" s="66"/>
      <c r="F20" s="59"/>
      <c r="G20" s="65"/>
      <c r="H20" s="70" t="s">
        <v>93</v>
      </c>
      <c r="I20" s="71"/>
      <c r="J20" s="71"/>
      <c r="K20" s="72"/>
      <c r="L20" s="73">
        <v>-6607.48</v>
      </c>
      <c r="M20" s="78"/>
      <c r="N20" s="96"/>
      <c r="O20" s="3"/>
    </row>
    <row r="21" spans="1:15" ht="51.75" customHeight="1">
      <c r="A21" s="3"/>
      <c r="B21" s="39" t="s">
        <v>92</v>
      </c>
      <c r="C21" s="67"/>
      <c r="D21" s="68"/>
      <c r="E21" s="69"/>
      <c r="F21" s="67"/>
      <c r="G21" s="68"/>
      <c r="H21" s="111" t="s">
        <v>94</v>
      </c>
      <c r="I21" s="112"/>
      <c r="J21" s="112"/>
      <c r="K21" s="113"/>
      <c r="L21" s="74"/>
      <c r="M21" s="97"/>
      <c r="N21" s="98"/>
      <c r="O21" s="3"/>
    </row>
    <row r="22" spans="1:15" ht="12.75" customHeight="1">
      <c r="A22" s="3"/>
      <c r="B22" s="29" t="s">
        <v>15</v>
      </c>
      <c r="C22" s="59">
        <v>6227892.6500000004</v>
      </c>
      <c r="D22" s="65"/>
      <c r="E22" s="66"/>
      <c r="F22" s="59">
        <f>6240625.81+3023135.99-2644193.82-589076.06</f>
        <v>6030491.9199999999</v>
      </c>
      <c r="G22" s="65"/>
      <c r="H22" s="86" t="s">
        <v>95</v>
      </c>
      <c r="I22" s="87"/>
      <c r="J22" s="87"/>
      <c r="K22" s="88"/>
      <c r="L22" s="73"/>
      <c r="M22" s="78"/>
      <c r="N22" s="96"/>
      <c r="O22" s="3"/>
    </row>
    <row r="23" spans="1:15" ht="12.75" customHeight="1">
      <c r="A23" s="3"/>
      <c r="B23" s="30" t="s">
        <v>16</v>
      </c>
      <c r="C23" s="67"/>
      <c r="D23" s="68"/>
      <c r="E23" s="69"/>
      <c r="F23" s="67"/>
      <c r="G23" s="68"/>
      <c r="H23" s="70" t="s">
        <v>33</v>
      </c>
      <c r="I23" s="247"/>
      <c r="J23" s="247"/>
      <c r="K23" s="248"/>
      <c r="L23" s="74"/>
      <c r="M23" s="97"/>
      <c r="N23" s="98"/>
      <c r="O23" s="3"/>
    </row>
    <row r="24" spans="1:15" ht="18.75" customHeight="1">
      <c r="A24" s="3"/>
      <c r="B24" s="46" t="s">
        <v>39</v>
      </c>
      <c r="C24" s="59">
        <v>2237.31</v>
      </c>
      <c r="D24" s="65"/>
      <c r="E24" s="66"/>
      <c r="F24" s="59">
        <f>95790.3+43092.84+22453.04-95790.3-43092.84-22050.19</f>
        <v>402.85000000002401</v>
      </c>
      <c r="G24" s="65"/>
      <c r="H24" s="86" t="s">
        <v>96</v>
      </c>
      <c r="I24" s="87"/>
      <c r="J24" s="87"/>
      <c r="K24" s="88"/>
      <c r="L24" s="38"/>
      <c r="M24" s="78"/>
      <c r="N24" s="79"/>
      <c r="O24" s="3"/>
    </row>
    <row r="25" spans="1:15" ht="18.75" customHeight="1">
      <c r="A25" s="3"/>
      <c r="B25" s="47" t="s">
        <v>40</v>
      </c>
      <c r="C25" s="67"/>
      <c r="D25" s="68"/>
      <c r="E25" s="69"/>
      <c r="F25" s="67"/>
      <c r="G25" s="68"/>
      <c r="H25" s="89" t="s">
        <v>97</v>
      </c>
      <c r="I25" s="90"/>
      <c r="J25" s="90"/>
      <c r="K25" s="91"/>
      <c r="L25" s="49"/>
      <c r="M25" s="94"/>
      <c r="N25" s="95"/>
      <c r="O25" s="3"/>
    </row>
    <row r="26" spans="1:15" ht="12.75" customHeight="1">
      <c r="A26" s="3"/>
      <c r="B26" s="29" t="s">
        <v>17</v>
      </c>
      <c r="C26" s="59">
        <v>17143.97</v>
      </c>
      <c r="D26" s="65"/>
      <c r="E26" s="66"/>
      <c r="F26" s="59">
        <f>139217.29-130302.44</f>
        <v>8914.8500000000058</v>
      </c>
      <c r="G26" s="65"/>
      <c r="H26" s="86" t="s">
        <v>98</v>
      </c>
      <c r="I26" s="168"/>
      <c r="J26" s="168"/>
      <c r="K26" s="169"/>
      <c r="L26" s="92">
        <f>IF(AND(L28="",L30="",L51="",L53=""),"",SUM(L28)+SUM(L30)+SUM(L51)+SUM(L53))</f>
        <v>301283.11</v>
      </c>
      <c r="M26" s="82">
        <f>IF(AND(M28="",M30="",M51="",M53=""),"",SUM(M28)+SUM(M30)+SUM(M51)+SUM(M53))</f>
        <v>306238.76999999996</v>
      </c>
      <c r="N26" s="83"/>
      <c r="O26" s="3"/>
    </row>
    <row r="27" spans="1:15" ht="12.75" customHeight="1">
      <c r="A27" s="3"/>
      <c r="B27" s="30"/>
      <c r="C27" s="67"/>
      <c r="D27" s="68"/>
      <c r="E27" s="69"/>
      <c r="F27" s="67"/>
      <c r="G27" s="68"/>
      <c r="H27" s="170" t="s">
        <v>59</v>
      </c>
      <c r="I27" s="171"/>
      <c r="J27" s="171"/>
      <c r="K27" s="172"/>
      <c r="L27" s="93"/>
      <c r="M27" s="84"/>
      <c r="N27" s="85"/>
      <c r="O27" s="3"/>
    </row>
    <row r="28" spans="1:15" ht="12.75" customHeight="1">
      <c r="A28" s="3"/>
      <c r="B28" s="29" t="s">
        <v>18</v>
      </c>
      <c r="C28" s="59">
        <v>161315.60999999999</v>
      </c>
      <c r="D28" s="65"/>
      <c r="E28" s="66"/>
      <c r="F28" s="59">
        <f>379263.65-255920.42</f>
        <v>123343.23000000001</v>
      </c>
      <c r="G28" s="65"/>
      <c r="H28" s="86" t="s">
        <v>34</v>
      </c>
      <c r="I28" s="168"/>
      <c r="J28" s="168"/>
      <c r="K28" s="169"/>
      <c r="L28" s="73"/>
      <c r="M28" s="78"/>
      <c r="N28" s="96"/>
      <c r="O28" s="3"/>
    </row>
    <row r="29" spans="1:15" ht="12.75" customHeight="1">
      <c r="A29" s="3"/>
      <c r="B29" s="31"/>
      <c r="C29" s="67"/>
      <c r="D29" s="68"/>
      <c r="E29" s="69"/>
      <c r="F29" s="67"/>
      <c r="G29" s="68"/>
      <c r="H29" s="170" t="s">
        <v>9</v>
      </c>
      <c r="I29" s="171"/>
      <c r="J29" s="171"/>
      <c r="K29" s="172"/>
      <c r="L29" s="74"/>
      <c r="M29" s="97"/>
      <c r="N29" s="98"/>
      <c r="O29" s="3"/>
    </row>
    <row r="30" spans="1:15" ht="12.75" customHeight="1">
      <c r="A30" s="3"/>
      <c r="B30" s="26" t="s">
        <v>46</v>
      </c>
      <c r="C30" s="78">
        <v>0</v>
      </c>
      <c r="D30" s="219"/>
      <c r="E30" s="96"/>
      <c r="F30" s="78"/>
      <c r="G30" s="79"/>
      <c r="H30" s="86" t="s">
        <v>60</v>
      </c>
      <c r="I30" s="168"/>
      <c r="J30" s="168"/>
      <c r="K30" s="169"/>
      <c r="L30" s="92">
        <f>IF(AND(L32="",L34="",L36="",L38="",L40="",L41="",L43="",L45=""),"",SUM(L32)+SUM(L34)+SUM(L36)+SUM(L38)+SUM(L40)+SUM(L41)+SUM(L43)+SUM(L45))</f>
        <v>294863.68</v>
      </c>
      <c r="M30" s="82">
        <f>IF(AND(M32="",M34="",M36="",M38="",M40="",M41="",M43="",M45=""),"",SUM(M32)+SUM(M34)+SUM(M36)+SUM(M38)+SUM(M40)+SUM(M41)+SUM(M43)+SUM(M45))</f>
        <v>301424.21999999997</v>
      </c>
      <c r="N30" s="83"/>
      <c r="O30" s="3"/>
    </row>
    <row r="31" spans="1:15" ht="12.75" customHeight="1">
      <c r="A31" s="3"/>
      <c r="B31" s="27" t="s">
        <v>47</v>
      </c>
      <c r="C31" s="97"/>
      <c r="D31" s="220"/>
      <c r="E31" s="98"/>
      <c r="F31" s="190"/>
      <c r="G31" s="192"/>
      <c r="H31" s="170" t="s">
        <v>12</v>
      </c>
      <c r="I31" s="171"/>
      <c r="J31" s="171"/>
      <c r="K31" s="172"/>
      <c r="L31" s="93"/>
      <c r="M31" s="84"/>
      <c r="N31" s="85"/>
      <c r="O31" s="3"/>
    </row>
    <row r="32" spans="1:15" ht="12.75" customHeight="1">
      <c r="A32" s="3"/>
      <c r="B32" s="26" t="s">
        <v>48</v>
      </c>
      <c r="C32" s="78"/>
      <c r="D32" s="189"/>
      <c r="E32" s="79"/>
      <c r="F32" s="78"/>
      <c r="G32" s="79"/>
      <c r="H32" s="215" t="s">
        <v>61</v>
      </c>
      <c r="I32" s="216"/>
      <c r="J32" s="216"/>
      <c r="K32" s="217"/>
      <c r="L32" s="99">
        <v>80511.33</v>
      </c>
      <c r="M32" s="59">
        <f>31588.28+36.9+38022.53</f>
        <v>69647.709999999992</v>
      </c>
      <c r="N32" s="60"/>
      <c r="O32" s="3"/>
    </row>
    <row r="33" spans="1:15" ht="12.75" customHeight="1">
      <c r="A33" s="3"/>
      <c r="B33" s="32" t="s">
        <v>49</v>
      </c>
      <c r="C33" s="80"/>
      <c r="D33" s="221"/>
      <c r="E33" s="81"/>
      <c r="F33" s="80"/>
      <c r="G33" s="81"/>
      <c r="H33" s="75" t="s">
        <v>21</v>
      </c>
      <c r="I33" s="76"/>
      <c r="J33" s="76"/>
      <c r="K33" s="77"/>
      <c r="L33" s="188"/>
      <c r="M33" s="134"/>
      <c r="N33" s="135"/>
      <c r="O33" s="3"/>
    </row>
    <row r="34" spans="1:15" ht="12.75" customHeight="1">
      <c r="A34" s="3"/>
      <c r="B34" s="26" t="s">
        <v>31</v>
      </c>
      <c r="C34" s="78"/>
      <c r="D34" s="189"/>
      <c r="E34" s="79"/>
      <c r="F34" s="78"/>
      <c r="G34" s="79"/>
      <c r="H34" s="215" t="s">
        <v>62</v>
      </c>
      <c r="I34" s="216"/>
      <c r="J34" s="216"/>
      <c r="K34" s="217"/>
      <c r="L34" s="99">
        <v>21244.48</v>
      </c>
      <c r="M34" s="59">
        <v>46370.41</v>
      </c>
      <c r="N34" s="60"/>
      <c r="O34" s="3"/>
    </row>
    <row r="35" spans="1:15" ht="12.75" customHeight="1">
      <c r="A35" s="3"/>
      <c r="B35" s="27" t="s">
        <v>9</v>
      </c>
      <c r="C35" s="190"/>
      <c r="D35" s="191"/>
      <c r="E35" s="192"/>
      <c r="F35" s="190"/>
      <c r="G35" s="192"/>
      <c r="H35" s="75" t="s">
        <v>22</v>
      </c>
      <c r="I35" s="76"/>
      <c r="J35" s="76"/>
      <c r="K35" s="77"/>
      <c r="L35" s="224"/>
      <c r="M35" s="61"/>
      <c r="N35" s="62"/>
      <c r="O35" s="3"/>
    </row>
    <row r="36" spans="1:15" ht="12.75" customHeight="1">
      <c r="A36" s="3"/>
      <c r="B36" s="26" t="s">
        <v>19</v>
      </c>
      <c r="C36" s="82" t="str">
        <f>IF(AND(C38="",C40="",C41),"",SUM(C38,C40,C41))</f>
        <v/>
      </c>
      <c r="D36" s="181"/>
      <c r="E36" s="83"/>
      <c r="F36" s="82" t="str">
        <f>IF(AND(F38="",F40="",F41),"",SUM(F38,F40,F41))</f>
        <v/>
      </c>
      <c r="G36" s="83"/>
      <c r="H36" s="215" t="s">
        <v>63</v>
      </c>
      <c r="I36" s="216"/>
      <c r="J36" s="216"/>
      <c r="K36" s="217"/>
      <c r="L36" s="99">
        <v>54038.97</v>
      </c>
      <c r="M36" s="59">
        <v>39414.910000000003</v>
      </c>
      <c r="N36" s="66"/>
      <c r="O36" s="3"/>
    </row>
    <row r="37" spans="1:15" ht="12.75" customHeight="1">
      <c r="A37" s="3"/>
      <c r="B37" s="32" t="s">
        <v>8</v>
      </c>
      <c r="C37" s="84"/>
      <c r="D37" s="185"/>
      <c r="E37" s="85"/>
      <c r="F37" s="84"/>
      <c r="G37" s="85"/>
      <c r="H37" s="222" t="s">
        <v>42</v>
      </c>
      <c r="I37" s="223"/>
      <c r="J37" s="223"/>
      <c r="K37" s="113"/>
      <c r="L37" s="100"/>
      <c r="M37" s="67"/>
      <c r="N37" s="69"/>
      <c r="O37" s="3"/>
    </row>
    <row r="38" spans="1:15" ht="12.75" customHeight="1">
      <c r="A38" s="3"/>
      <c r="B38" s="29" t="s">
        <v>50</v>
      </c>
      <c r="C38" s="59"/>
      <c r="D38" s="63"/>
      <c r="E38" s="60"/>
      <c r="F38" s="59"/>
      <c r="G38" s="60"/>
      <c r="H38" s="215" t="s">
        <v>64</v>
      </c>
      <c r="I38" s="216"/>
      <c r="J38" s="216"/>
      <c r="K38" s="217"/>
      <c r="L38" s="99">
        <v>44003.82</v>
      </c>
      <c r="M38" s="59">
        <v>50382</v>
      </c>
      <c r="N38" s="60"/>
      <c r="O38" s="3"/>
    </row>
    <row r="39" spans="1:15" ht="12.75" customHeight="1">
      <c r="A39" s="3"/>
      <c r="B39" s="30"/>
      <c r="C39" s="134"/>
      <c r="D39" s="186"/>
      <c r="E39" s="135"/>
      <c r="F39" s="134"/>
      <c r="G39" s="135"/>
      <c r="H39" s="75" t="s">
        <v>23</v>
      </c>
      <c r="I39" s="76"/>
      <c r="J39" s="76"/>
      <c r="K39" s="77"/>
      <c r="L39" s="188"/>
      <c r="M39" s="134"/>
      <c r="N39" s="135"/>
      <c r="O39" s="3"/>
    </row>
    <row r="40" spans="1:15" ht="26.25" customHeight="1">
      <c r="A40" s="3"/>
      <c r="B40" s="43" t="s">
        <v>51</v>
      </c>
      <c r="C40" s="59"/>
      <c r="D40" s="65"/>
      <c r="E40" s="66"/>
      <c r="F40" s="59"/>
      <c r="G40" s="66"/>
      <c r="H40" s="215" t="s">
        <v>65</v>
      </c>
      <c r="I40" s="216"/>
      <c r="J40" s="216"/>
      <c r="K40" s="217"/>
      <c r="L40" s="37"/>
      <c r="M40" s="59"/>
      <c r="N40" s="66"/>
      <c r="O40" s="3"/>
    </row>
    <row r="41" spans="1:15" ht="12.75" customHeight="1">
      <c r="A41" s="3"/>
      <c r="B41" s="29" t="s">
        <v>89</v>
      </c>
      <c r="C41" s="59"/>
      <c r="D41" s="65"/>
      <c r="E41" s="66"/>
      <c r="F41" s="59"/>
      <c r="G41" s="66"/>
      <c r="H41" s="197" t="s">
        <v>66</v>
      </c>
      <c r="I41" s="198"/>
      <c r="J41" s="198"/>
      <c r="K41" s="199"/>
      <c r="L41" s="99"/>
      <c r="M41" s="59"/>
      <c r="N41" s="66"/>
      <c r="O41" s="3"/>
    </row>
    <row r="42" spans="1:15" ht="12.75" customHeight="1">
      <c r="A42" s="3"/>
      <c r="B42" s="36" t="s">
        <v>8</v>
      </c>
      <c r="C42" s="67"/>
      <c r="D42" s="68"/>
      <c r="E42" s="69"/>
      <c r="F42" s="67"/>
      <c r="G42" s="69"/>
      <c r="H42" s="218" t="s">
        <v>99</v>
      </c>
      <c r="I42" s="201"/>
      <c r="J42" s="201"/>
      <c r="K42" s="202"/>
      <c r="L42" s="100"/>
      <c r="M42" s="67"/>
      <c r="N42" s="69"/>
      <c r="O42" s="3"/>
    </row>
    <row r="43" spans="1:15" ht="12.75" customHeight="1">
      <c r="A43" s="3"/>
      <c r="B43" s="26" t="s">
        <v>32</v>
      </c>
      <c r="C43" s="78"/>
      <c r="D43" s="189"/>
      <c r="E43" s="79"/>
      <c r="F43" s="78"/>
      <c r="G43" s="79"/>
      <c r="H43" s="197" t="s">
        <v>101</v>
      </c>
      <c r="I43" s="198"/>
      <c r="J43" s="198"/>
      <c r="K43" s="199"/>
      <c r="L43" s="99"/>
      <c r="M43" s="59"/>
      <c r="N43" s="66"/>
      <c r="O43" s="3"/>
    </row>
    <row r="44" spans="1:15" ht="27" customHeight="1">
      <c r="A44" s="3"/>
      <c r="B44" s="42" t="s">
        <v>33</v>
      </c>
      <c r="C44" s="190"/>
      <c r="D44" s="191"/>
      <c r="E44" s="192"/>
      <c r="F44" s="190"/>
      <c r="G44" s="192"/>
      <c r="H44" s="200" t="s">
        <v>100</v>
      </c>
      <c r="I44" s="201"/>
      <c r="J44" s="201"/>
      <c r="K44" s="202"/>
      <c r="L44" s="100"/>
      <c r="M44" s="67"/>
      <c r="N44" s="69"/>
      <c r="O44" s="3"/>
    </row>
    <row r="45" spans="1:15" ht="12.75" customHeight="1">
      <c r="A45" s="3"/>
      <c r="B45" s="173" t="s">
        <v>10</v>
      </c>
      <c r="C45" s="82">
        <f>IF(AND(C47="",'Strona 2'!D2="",'Strona 2'!D15="",'Strona 2'!D28=""),"",SUM(C47,'Strona 2'!D2,'Strona 2'!D15,'Strona 2'!D28))</f>
        <v>482582.37</v>
      </c>
      <c r="D45" s="181"/>
      <c r="E45" s="83"/>
      <c r="F45" s="82">
        <f>IF(AND(F47="",'Strona 2'!H2="",'Strona 2'!H15="",'Strona 2'!H28=""),"",SUM(F47,'Strona 2'!H2,'Strona 2'!H15,'Strona 2'!H28))</f>
        <v>475665.49000000005</v>
      </c>
      <c r="G45" s="83"/>
      <c r="H45" s="215" t="s">
        <v>102</v>
      </c>
      <c r="I45" s="242"/>
      <c r="J45" s="242"/>
      <c r="K45" s="243"/>
      <c r="L45" s="129">
        <f>IF(AND(L47="",L49=""),"",SUM(L47)+SUM(L49))</f>
        <v>95065.08</v>
      </c>
      <c r="M45" s="114">
        <f>IF(AND(M47="",M49=""),"",SUM(M47)+SUM(M49))</f>
        <v>95609.19</v>
      </c>
      <c r="N45" s="194"/>
      <c r="O45" s="3"/>
    </row>
    <row r="46" spans="1:15" ht="12.75" customHeight="1">
      <c r="A46" s="3"/>
      <c r="B46" s="174"/>
      <c r="C46" s="182"/>
      <c r="D46" s="183"/>
      <c r="E46" s="184"/>
      <c r="F46" s="182"/>
      <c r="G46" s="184"/>
      <c r="H46" s="75"/>
      <c r="I46" s="244"/>
      <c r="J46" s="244"/>
      <c r="K46" s="245"/>
      <c r="L46" s="193"/>
      <c r="M46" s="195"/>
      <c r="N46" s="196"/>
      <c r="O46" s="3"/>
    </row>
    <row r="47" spans="1:15" ht="12.75" customHeight="1">
      <c r="A47" s="3"/>
      <c r="B47" s="26" t="s">
        <v>11</v>
      </c>
      <c r="C47" s="82">
        <f>IF(AND(C49="",C51="",C53="",C54=""),"",SUM(C49,C51,C53,C54))</f>
        <v>301697.24</v>
      </c>
      <c r="D47" s="181"/>
      <c r="E47" s="83"/>
      <c r="F47" s="82">
        <f>IF(AND(F49="",F51="",F53="",F54=""),"",SUM(F49,F51,F53,F54))</f>
        <v>313793.40000000002</v>
      </c>
      <c r="G47" s="83"/>
      <c r="H47" s="126" t="s">
        <v>103</v>
      </c>
      <c r="I47" s="127"/>
      <c r="J47" s="127"/>
      <c r="K47" s="128"/>
      <c r="L47" s="99">
        <v>95065.08</v>
      </c>
      <c r="M47" s="59">
        <v>95609.19</v>
      </c>
      <c r="N47" s="66"/>
      <c r="O47" s="3"/>
    </row>
    <row r="48" spans="1:15" ht="12.75" customHeight="1">
      <c r="A48" s="3"/>
      <c r="B48" s="30"/>
      <c r="C48" s="182"/>
      <c r="D48" s="183"/>
      <c r="E48" s="184"/>
      <c r="F48" s="182"/>
      <c r="G48" s="184"/>
      <c r="H48" s="178" t="s">
        <v>29</v>
      </c>
      <c r="I48" s="179"/>
      <c r="J48" s="179"/>
      <c r="K48" s="180"/>
      <c r="L48" s="175"/>
      <c r="M48" s="176"/>
      <c r="N48" s="177"/>
      <c r="O48" s="3"/>
    </row>
    <row r="49" spans="1:15" s="9" customFormat="1" ht="12.75" customHeight="1">
      <c r="A49" s="6"/>
      <c r="B49" s="29" t="s">
        <v>53</v>
      </c>
      <c r="C49" s="59"/>
      <c r="D49" s="63"/>
      <c r="E49" s="60"/>
      <c r="F49" s="59">
        <v>3038.86</v>
      </c>
      <c r="G49" s="60"/>
      <c r="H49" s="209" t="s">
        <v>104</v>
      </c>
      <c r="I49" s="210"/>
      <c r="J49" s="210"/>
      <c r="K49" s="211"/>
      <c r="L49" s="99"/>
      <c r="M49" s="59"/>
      <c r="N49" s="60"/>
      <c r="O49" s="6"/>
    </row>
    <row r="50" spans="1:15" s="9" customFormat="1" ht="12.75" customHeight="1">
      <c r="A50" s="6"/>
      <c r="B50" s="30"/>
      <c r="C50" s="134"/>
      <c r="D50" s="186"/>
      <c r="E50" s="135"/>
      <c r="F50" s="134"/>
      <c r="G50" s="135"/>
      <c r="H50" s="212"/>
      <c r="I50" s="213"/>
      <c r="J50" s="213"/>
      <c r="K50" s="214"/>
      <c r="L50" s="188"/>
      <c r="M50" s="134"/>
      <c r="N50" s="135"/>
      <c r="O50" s="6"/>
    </row>
    <row r="51" spans="1:15" ht="12.75" customHeight="1">
      <c r="A51" s="3"/>
      <c r="B51" s="29" t="s">
        <v>54</v>
      </c>
      <c r="C51" s="59"/>
      <c r="D51" s="65"/>
      <c r="E51" s="66"/>
      <c r="F51" s="59"/>
      <c r="G51" s="66"/>
      <c r="H51" s="203" t="s">
        <v>67</v>
      </c>
      <c r="I51" s="204"/>
      <c r="J51" s="204"/>
      <c r="K51" s="205"/>
      <c r="L51" s="73"/>
      <c r="M51" s="78"/>
      <c r="N51" s="96"/>
      <c r="O51" s="3"/>
    </row>
    <row r="52" spans="1:15" ht="12.75" customHeight="1">
      <c r="A52" s="3"/>
      <c r="B52" s="28" t="s">
        <v>20</v>
      </c>
      <c r="C52" s="67"/>
      <c r="D52" s="68"/>
      <c r="E52" s="69"/>
      <c r="F52" s="67"/>
      <c r="G52" s="69"/>
      <c r="H52" s="206"/>
      <c r="I52" s="207"/>
      <c r="J52" s="207"/>
      <c r="K52" s="208"/>
      <c r="L52" s="74"/>
      <c r="M52" s="97"/>
      <c r="N52" s="98"/>
      <c r="O52" s="3"/>
    </row>
    <row r="53" spans="1:15" ht="27" customHeight="1">
      <c r="A53" s="3"/>
      <c r="B53" s="43" t="s">
        <v>55</v>
      </c>
      <c r="C53" s="59"/>
      <c r="D53" s="65"/>
      <c r="E53" s="66"/>
      <c r="F53" s="59"/>
      <c r="G53" s="66"/>
      <c r="H53" s="131" t="s">
        <v>105</v>
      </c>
      <c r="I53" s="132"/>
      <c r="J53" s="132"/>
      <c r="K53" s="133"/>
      <c r="L53" s="38">
        <v>6419.43</v>
      </c>
      <c r="M53" s="78">
        <v>4814.55</v>
      </c>
      <c r="N53" s="96"/>
      <c r="O53" s="3"/>
    </row>
    <row r="54" spans="1:15" ht="12.75" customHeight="1">
      <c r="A54" s="3"/>
      <c r="B54" s="29" t="s">
        <v>56</v>
      </c>
      <c r="C54" s="59">
        <v>301697.24</v>
      </c>
      <c r="D54" s="63"/>
      <c r="E54" s="60"/>
      <c r="F54" s="59">
        <f>504234.2-193479.66</f>
        <v>310754.54000000004</v>
      </c>
      <c r="G54" s="60"/>
      <c r="H54" s="126"/>
      <c r="I54" s="127"/>
      <c r="J54" s="127"/>
      <c r="K54" s="128"/>
      <c r="L54" s="129"/>
      <c r="M54" s="114"/>
      <c r="N54" s="115"/>
      <c r="O54" s="3"/>
    </row>
    <row r="55" spans="1:15" ht="12.75" customHeight="1">
      <c r="A55" s="3"/>
      <c r="B55" s="28"/>
      <c r="C55" s="61"/>
      <c r="D55" s="64"/>
      <c r="E55" s="62"/>
      <c r="F55" s="61"/>
      <c r="G55" s="62"/>
      <c r="H55" s="118"/>
      <c r="I55" s="119"/>
      <c r="J55" s="119"/>
      <c r="K55" s="120"/>
      <c r="L55" s="130"/>
      <c r="M55" s="116"/>
      <c r="N55" s="117"/>
      <c r="O55" s="3"/>
    </row>
    <row r="56" spans="1:15" ht="12" customHeight="1">
      <c r="A56" s="3"/>
      <c r="B56" s="40" t="s">
        <v>35</v>
      </c>
      <c r="C56" s="41"/>
      <c r="D56" s="41"/>
      <c r="E56" s="41"/>
      <c r="F56" s="41"/>
      <c r="G56" s="41"/>
      <c r="H56" s="4"/>
      <c r="I56" s="4"/>
      <c r="J56" s="4"/>
      <c r="K56" s="4"/>
      <c r="L56" s="4"/>
      <c r="M56" s="41"/>
      <c r="N56" s="41"/>
      <c r="O56" s="3"/>
    </row>
    <row r="57" spans="1:15" ht="10.5" customHeight="1">
      <c r="A57" s="3"/>
      <c r="B57" s="4"/>
      <c r="C57" s="187"/>
      <c r="D57" s="187"/>
      <c r="E57" s="187"/>
      <c r="F57" s="187"/>
      <c r="G57" s="187"/>
      <c r="H57" s="5"/>
      <c r="I57" s="5"/>
      <c r="J57" s="5"/>
      <c r="K57" s="5"/>
      <c r="L57" s="5"/>
      <c r="M57" s="187"/>
      <c r="N57" s="187"/>
      <c r="O57" s="3"/>
    </row>
    <row r="58" spans="1: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 sheet="1" formatCells="0"/>
  <mergeCells count="149">
    <mergeCell ref="D9:G9"/>
    <mergeCell ref="H9:I9"/>
    <mergeCell ref="H15:K16"/>
    <mergeCell ref="H45:K46"/>
    <mergeCell ref="C14:E14"/>
    <mergeCell ref="C22:E23"/>
    <mergeCell ref="H22:K22"/>
    <mergeCell ref="H23:K23"/>
    <mergeCell ref="H19:K19"/>
    <mergeCell ref="F14:G14"/>
    <mergeCell ref="C18:E18"/>
    <mergeCell ref="C19:E19"/>
    <mergeCell ref="F18:G18"/>
    <mergeCell ref="F19:G19"/>
    <mergeCell ref="C15:E16"/>
    <mergeCell ref="F15:G16"/>
    <mergeCell ref="C17:E17"/>
    <mergeCell ref="F17:G17"/>
    <mergeCell ref="H31:K31"/>
    <mergeCell ref="H30:K30"/>
    <mergeCell ref="H34:K34"/>
    <mergeCell ref="H40:K40"/>
    <mergeCell ref="C24:E25"/>
    <mergeCell ref="F24:G25"/>
    <mergeCell ref="M22:N23"/>
    <mergeCell ref="L22:L23"/>
    <mergeCell ref="M17:N17"/>
    <mergeCell ref="H14:K14"/>
    <mergeCell ref="M14:N14"/>
    <mergeCell ref="M18:N18"/>
    <mergeCell ref="H18:K18"/>
    <mergeCell ref="M15:N16"/>
    <mergeCell ref="L15:L16"/>
    <mergeCell ref="H17:K17"/>
    <mergeCell ref="M19:N19"/>
    <mergeCell ref="M41:N42"/>
    <mergeCell ref="M38:N39"/>
    <mergeCell ref="L38:L39"/>
    <mergeCell ref="C34:E35"/>
    <mergeCell ref="F34:G35"/>
    <mergeCell ref="H37:K37"/>
    <mergeCell ref="L34:L35"/>
    <mergeCell ref="M34:N35"/>
    <mergeCell ref="H41:K41"/>
    <mergeCell ref="M40:N40"/>
    <mergeCell ref="H38:K38"/>
    <mergeCell ref="H39:K39"/>
    <mergeCell ref="H27:K27"/>
    <mergeCell ref="H28:K28"/>
    <mergeCell ref="F22:G23"/>
    <mergeCell ref="H36:K36"/>
    <mergeCell ref="H42:K42"/>
    <mergeCell ref="H35:K35"/>
    <mergeCell ref="C30:E31"/>
    <mergeCell ref="F30:G31"/>
    <mergeCell ref="H32:K32"/>
    <mergeCell ref="C32:E33"/>
    <mergeCell ref="M57:N57"/>
    <mergeCell ref="C57:E57"/>
    <mergeCell ref="F57:G57"/>
    <mergeCell ref="L51:L52"/>
    <mergeCell ref="L49:L50"/>
    <mergeCell ref="C49:E50"/>
    <mergeCell ref="C45:E46"/>
    <mergeCell ref="F45:G46"/>
    <mergeCell ref="C43:E44"/>
    <mergeCell ref="F43:G44"/>
    <mergeCell ref="C51:E52"/>
    <mergeCell ref="F51:G52"/>
    <mergeCell ref="L45:L46"/>
    <mergeCell ref="M45:N46"/>
    <mergeCell ref="H43:K43"/>
    <mergeCell ref="L43:L44"/>
    <mergeCell ref="M43:N44"/>
    <mergeCell ref="H44:K44"/>
    <mergeCell ref="H51:K52"/>
    <mergeCell ref="H49:K50"/>
    <mergeCell ref="B2:N2"/>
    <mergeCell ref="B3:C4"/>
    <mergeCell ref="B8:C8"/>
    <mergeCell ref="K9:N10"/>
    <mergeCell ref="D3:J8"/>
    <mergeCell ref="K3:N4"/>
    <mergeCell ref="K5:N8"/>
    <mergeCell ref="M49:N50"/>
    <mergeCell ref="M32:N33"/>
    <mergeCell ref="F26:G27"/>
    <mergeCell ref="L26:L27"/>
    <mergeCell ref="L28:L29"/>
    <mergeCell ref="H26:K26"/>
    <mergeCell ref="H29:K29"/>
    <mergeCell ref="B45:B46"/>
    <mergeCell ref="L47:L48"/>
    <mergeCell ref="M47:N48"/>
    <mergeCell ref="H47:K47"/>
    <mergeCell ref="H48:K48"/>
    <mergeCell ref="F49:G50"/>
    <mergeCell ref="C47:E48"/>
    <mergeCell ref="F47:G48"/>
    <mergeCell ref="C36:E37"/>
    <mergeCell ref="C38:E39"/>
    <mergeCell ref="B5:C7"/>
    <mergeCell ref="B9:C10"/>
    <mergeCell ref="M20:N21"/>
    <mergeCell ref="H21:K21"/>
    <mergeCell ref="M54:N55"/>
    <mergeCell ref="H55:K55"/>
    <mergeCell ref="B11:B13"/>
    <mergeCell ref="C11:E13"/>
    <mergeCell ref="F11:G13"/>
    <mergeCell ref="H11:K13"/>
    <mergeCell ref="C28:E29"/>
    <mergeCell ref="F28:G29"/>
    <mergeCell ref="C26:E27"/>
    <mergeCell ref="H54:K54"/>
    <mergeCell ref="L54:L55"/>
    <mergeCell ref="M53:N53"/>
    <mergeCell ref="H53:K53"/>
    <mergeCell ref="M51:N52"/>
    <mergeCell ref="C53:E53"/>
    <mergeCell ref="F53:G53"/>
    <mergeCell ref="C40:E40"/>
    <mergeCell ref="F41:G42"/>
    <mergeCell ref="F40:G40"/>
    <mergeCell ref="F38:G39"/>
    <mergeCell ref="L11:L13"/>
    <mergeCell ref="M11:N13"/>
    <mergeCell ref="F54:G55"/>
    <mergeCell ref="C54:E55"/>
    <mergeCell ref="C20:E21"/>
    <mergeCell ref="F20:G21"/>
    <mergeCell ref="H20:K20"/>
    <mergeCell ref="L20:L21"/>
    <mergeCell ref="H33:K33"/>
    <mergeCell ref="F32:G33"/>
    <mergeCell ref="F36:G37"/>
    <mergeCell ref="C41:E42"/>
    <mergeCell ref="M30:N31"/>
    <mergeCell ref="H24:K24"/>
    <mergeCell ref="H25:K25"/>
    <mergeCell ref="L30:L31"/>
    <mergeCell ref="M24:N24"/>
    <mergeCell ref="M25:N25"/>
    <mergeCell ref="M28:N29"/>
    <mergeCell ref="L36:L37"/>
    <mergeCell ref="L41:L42"/>
    <mergeCell ref="M36:N37"/>
    <mergeCell ref="L32:L33"/>
    <mergeCell ref="M26:N27"/>
  </mergeCells>
  <phoneticPr fontId="8" type="noConversion"/>
  <printOptions horizontalCentered="1" verticalCentered="1"/>
  <pageMargins left="0.23622047244094491" right="0.23622047244094491" top="0.19685039370078741" bottom="0.19685039370078741" header="0.51181102362204722" footer="0.51181102362204722"/>
  <pageSetup paperSize="9" orientation="portrait" r:id="rId1"/>
  <headerFooter alignWithMargins="0"/>
  <legacyDrawing r:id="rId2"/>
  <controls>
    <control shapeId="1025" r:id="rId3" name="Aktualizacja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63"/>
  <sheetViews>
    <sheetView showGridLines="0" showRowColHeaders="0" topLeftCell="A17" workbookViewId="0">
      <selection activeCell="H30" sqref="H30:I30"/>
    </sheetView>
  </sheetViews>
  <sheetFormatPr defaultRowHeight="15.75"/>
  <cols>
    <col min="1" max="1" width="2.125" style="1" customWidth="1"/>
    <col min="2" max="2" width="3.375" style="1" customWidth="1"/>
    <col min="3" max="3" width="18.625" style="1" customWidth="1"/>
    <col min="4" max="4" width="1.375" style="1" customWidth="1"/>
    <col min="5" max="5" width="6.875" style="1" customWidth="1"/>
    <col min="6" max="6" width="2.75" style="1" customWidth="1"/>
    <col min="7" max="7" width="1.375" style="1" customWidth="1"/>
    <col min="8" max="8" width="8.875" style="1" customWidth="1"/>
    <col min="9" max="9" width="3.125" style="1" customWidth="1"/>
    <col min="10" max="10" width="5" style="1" customWidth="1"/>
    <col min="11" max="11" width="8.75" style="1" customWidth="1"/>
    <col min="12" max="12" width="2" style="1" customWidth="1"/>
    <col min="13" max="13" width="3.25" style="1" customWidth="1"/>
    <col min="14" max="14" width="12" style="1" customWidth="1"/>
    <col min="15" max="15" width="6.5" style="1" customWidth="1"/>
    <col min="16" max="16" width="5.2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86" t="s">
        <v>41</v>
      </c>
      <c r="C2" s="259"/>
      <c r="D2" s="260">
        <f>IF(AND(D4="",D6="",D8="",D10="",D12=""),"",SUM(D4,D6,D8,D10,D12))</f>
        <v>76236.639999999999</v>
      </c>
      <c r="E2" s="261"/>
      <c r="F2" s="261"/>
      <c r="G2" s="262"/>
      <c r="H2" s="260">
        <f>IF(AND(H4="",H6="",H8="",H10="",H12=""),"",SUM(H4,H6,H8,H10,H12))</f>
        <v>67840.08</v>
      </c>
      <c r="I2" s="262"/>
      <c r="J2" s="266"/>
      <c r="K2" s="267"/>
      <c r="L2" s="267"/>
      <c r="M2" s="268"/>
      <c r="N2" s="273"/>
      <c r="O2" s="276"/>
      <c r="P2" s="277"/>
      <c r="Q2" s="3"/>
    </row>
    <row r="3" spans="1:17" ht="12.75" customHeight="1">
      <c r="A3" s="3"/>
      <c r="B3" s="170" t="s">
        <v>12</v>
      </c>
      <c r="C3" s="269"/>
      <c r="D3" s="263"/>
      <c r="E3" s="264"/>
      <c r="F3" s="264"/>
      <c r="G3" s="265"/>
      <c r="H3" s="263"/>
      <c r="I3" s="265"/>
      <c r="J3" s="270"/>
      <c r="K3" s="271"/>
      <c r="L3" s="271"/>
      <c r="M3" s="272"/>
      <c r="N3" s="274"/>
      <c r="O3" s="278"/>
      <c r="P3" s="279"/>
      <c r="Q3" s="3"/>
    </row>
    <row r="4" spans="1:17" ht="12.75" customHeight="1">
      <c r="A4" s="3"/>
      <c r="B4" s="197" t="s">
        <v>68</v>
      </c>
      <c r="C4" s="169"/>
      <c r="D4" s="290">
        <v>27630.27</v>
      </c>
      <c r="E4" s="291"/>
      <c r="F4" s="291"/>
      <c r="G4" s="308"/>
      <c r="H4" s="290">
        <f>25786.51+36.9</f>
        <v>25823.41</v>
      </c>
      <c r="I4" s="308"/>
      <c r="J4" s="297"/>
      <c r="K4" s="298"/>
      <c r="L4" s="298"/>
      <c r="M4" s="299"/>
      <c r="N4" s="280"/>
      <c r="O4" s="260"/>
      <c r="P4" s="262"/>
      <c r="Q4" s="3"/>
    </row>
    <row r="5" spans="1:17" ht="12.75" customHeight="1">
      <c r="A5" s="3"/>
      <c r="B5" s="286" t="s">
        <v>69</v>
      </c>
      <c r="C5" s="172"/>
      <c r="D5" s="309"/>
      <c r="E5" s="323"/>
      <c r="F5" s="323"/>
      <c r="G5" s="310"/>
      <c r="H5" s="309"/>
      <c r="I5" s="310"/>
      <c r="J5" s="297"/>
      <c r="K5" s="298"/>
      <c r="L5" s="298"/>
      <c r="M5" s="299"/>
      <c r="N5" s="285"/>
      <c r="O5" s="263"/>
      <c r="P5" s="265"/>
      <c r="Q5" s="3"/>
    </row>
    <row r="6" spans="1:17" ht="13.5" customHeight="1">
      <c r="A6" s="3"/>
      <c r="B6" s="197" t="s">
        <v>70</v>
      </c>
      <c r="C6" s="169"/>
      <c r="D6" s="290">
        <v>5916.37</v>
      </c>
      <c r="E6" s="291"/>
      <c r="F6" s="292"/>
      <c r="G6" s="293"/>
      <c r="H6" s="290">
        <v>3601.67</v>
      </c>
      <c r="I6" s="293"/>
      <c r="J6" s="300"/>
      <c r="K6" s="301"/>
      <c r="L6" s="301"/>
      <c r="M6" s="302"/>
      <c r="N6" s="280"/>
      <c r="O6" s="260"/>
      <c r="P6" s="282"/>
      <c r="Q6" s="3"/>
    </row>
    <row r="7" spans="1:17" ht="13.5" customHeight="1">
      <c r="A7" s="3"/>
      <c r="B7" s="286"/>
      <c r="C7" s="172"/>
      <c r="D7" s="294"/>
      <c r="E7" s="295"/>
      <c r="F7" s="295"/>
      <c r="G7" s="296"/>
      <c r="H7" s="294"/>
      <c r="I7" s="296"/>
      <c r="J7" s="287"/>
      <c r="K7" s="288"/>
      <c r="L7" s="288"/>
      <c r="M7" s="289"/>
      <c r="N7" s="281"/>
      <c r="O7" s="283"/>
      <c r="P7" s="284"/>
      <c r="Q7" s="3"/>
    </row>
    <row r="8" spans="1:17" ht="12.75" customHeight="1">
      <c r="A8" s="3"/>
      <c r="B8" s="197" t="s">
        <v>71</v>
      </c>
      <c r="C8" s="169"/>
      <c r="D8" s="290"/>
      <c r="E8" s="291"/>
      <c r="F8" s="292"/>
      <c r="G8" s="293"/>
      <c r="H8" s="290"/>
      <c r="I8" s="293"/>
      <c r="J8" s="297"/>
      <c r="K8" s="298"/>
      <c r="L8" s="298"/>
      <c r="M8" s="299"/>
      <c r="N8" s="280"/>
      <c r="O8" s="260"/>
      <c r="P8" s="282"/>
      <c r="Q8" s="3"/>
    </row>
    <row r="9" spans="1:17" ht="12.75" customHeight="1">
      <c r="A9" s="3"/>
      <c r="B9" s="218" t="s">
        <v>42</v>
      </c>
      <c r="C9" s="72"/>
      <c r="D9" s="343"/>
      <c r="E9" s="344"/>
      <c r="F9" s="344"/>
      <c r="G9" s="345"/>
      <c r="H9" s="343"/>
      <c r="I9" s="345"/>
      <c r="J9" s="297"/>
      <c r="K9" s="298"/>
      <c r="L9" s="298"/>
      <c r="M9" s="299"/>
      <c r="N9" s="339"/>
      <c r="O9" s="341"/>
      <c r="P9" s="342"/>
      <c r="Q9" s="3"/>
    </row>
    <row r="10" spans="1:17" ht="12.75" customHeight="1">
      <c r="A10" s="3"/>
      <c r="B10" s="215" t="s">
        <v>72</v>
      </c>
      <c r="C10" s="217"/>
      <c r="D10" s="290">
        <v>42690</v>
      </c>
      <c r="E10" s="291"/>
      <c r="F10" s="291"/>
      <c r="G10" s="308"/>
      <c r="H10" s="290">
        <v>38415</v>
      </c>
      <c r="I10" s="308"/>
      <c r="J10" s="209"/>
      <c r="K10" s="311"/>
      <c r="L10" s="311"/>
      <c r="M10" s="312"/>
      <c r="N10" s="273"/>
      <c r="O10" s="276"/>
      <c r="P10" s="277"/>
      <c r="Q10" s="3"/>
    </row>
    <row r="11" spans="1:17" ht="12.75" customHeight="1">
      <c r="A11" s="3"/>
      <c r="B11" s="340"/>
      <c r="C11" s="77"/>
      <c r="D11" s="316"/>
      <c r="E11" s="321"/>
      <c r="F11" s="322"/>
      <c r="G11" s="317"/>
      <c r="H11" s="316"/>
      <c r="I11" s="317"/>
      <c r="J11" s="212"/>
      <c r="K11" s="213"/>
      <c r="L11" s="213"/>
      <c r="M11" s="214"/>
      <c r="N11" s="274"/>
      <c r="O11" s="305"/>
      <c r="P11" s="306"/>
      <c r="Q11" s="3"/>
    </row>
    <row r="12" spans="1:17" s="8" customFormat="1" ht="12.75" customHeight="1">
      <c r="A12" s="6"/>
      <c r="B12" s="197" t="s">
        <v>73</v>
      </c>
      <c r="C12" s="169"/>
      <c r="D12" s="290"/>
      <c r="E12" s="291"/>
      <c r="F12" s="291"/>
      <c r="G12" s="308"/>
      <c r="H12" s="290"/>
      <c r="I12" s="308"/>
      <c r="J12" s="209"/>
      <c r="K12" s="311"/>
      <c r="L12" s="311"/>
      <c r="M12" s="312"/>
      <c r="N12" s="273"/>
      <c r="O12" s="276"/>
      <c r="P12" s="277"/>
      <c r="Q12" s="7"/>
    </row>
    <row r="13" spans="1:17" s="8" customFormat="1" ht="12.75" customHeight="1">
      <c r="A13" s="7"/>
      <c r="B13" s="218" t="s">
        <v>74</v>
      </c>
      <c r="C13" s="72"/>
      <c r="D13" s="316"/>
      <c r="E13" s="321"/>
      <c r="F13" s="322"/>
      <c r="G13" s="317"/>
      <c r="H13" s="316"/>
      <c r="I13" s="317"/>
      <c r="J13" s="313"/>
      <c r="K13" s="314"/>
      <c r="L13" s="314"/>
      <c r="M13" s="315"/>
      <c r="N13" s="274"/>
      <c r="O13" s="305"/>
      <c r="P13" s="306"/>
      <c r="Q13" s="7"/>
    </row>
    <row r="14" spans="1:17" s="8" customFormat="1" ht="12.75" customHeight="1">
      <c r="A14" s="7"/>
      <c r="B14" s="286" t="s">
        <v>24</v>
      </c>
      <c r="C14" s="172"/>
      <c r="D14" s="316"/>
      <c r="E14" s="321"/>
      <c r="F14" s="322"/>
      <c r="G14" s="317"/>
      <c r="H14" s="316"/>
      <c r="I14" s="317"/>
      <c r="J14" s="212"/>
      <c r="K14" s="213"/>
      <c r="L14" s="213"/>
      <c r="M14" s="214"/>
      <c r="N14" s="275"/>
      <c r="O14" s="278"/>
      <c r="P14" s="279"/>
      <c r="Q14" s="7"/>
    </row>
    <row r="15" spans="1:17" ht="15" customHeight="1">
      <c r="A15" s="3"/>
      <c r="B15" s="86" t="s">
        <v>75</v>
      </c>
      <c r="C15" s="259"/>
      <c r="D15" s="260">
        <f>IF(AND(D17="",D19="",D21="",D23="",D24="",D25="",D26=""),"",SUM(D17,D19,D21,D23,D24,D25,D26))</f>
        <v>79609.039999999994</v>
      </c>
      <c r="E15" s="261"/>
      <c r="F15" s="261"/>
      <c r="G15" s="262"/>
      <c r="H15" s="260">
        <f>IF(AND(H17="",H19="",H21="",H23="",H24="",H25="",H26=""),"",SUM(H17,H19,H21,H23,H24,H25,H26))</f>
        <v>67007.710000000006</v>
      </c>
      <c r="I15" s="262"/>
      <c r="J15" s="209"/>
      <c r="K15" s="311"/>
      <c r="L15" s="311"/>
      <c r="M15" s="312"/>
      <c r="N15" s="273"/>
      <c r="O15" s="276"/>
      <c r="P15" s="277"/>
      <c r="Q15" s="3"/>
    </row>
    <row r="16" spans="1:17" ht="15" customHeight="1">
      <c r="A16" s="3"/>
      <c r="B16" s="170" t="s">
        <v>52</v>
      </c>
      <c r="C16" s="269"/>
      <c r="D16" s="263" t="e">
        <f>IF(AND(D18="",D20="",D22="",#REF!=""),"",SUM(D18,D20,D22,#REF!))</f>
        <v>#REF!</v>
      </c>
      <c r="E16" s="264"/>
      <c r="F16" s="264"/>
      <c r="G16" s="265"/>
      <c r="H16" s="263" t="e">
        <f>IF(AND(H18="",H20="",H22="",#REF!=""),"",SUM(H18,H20,H22,#REF!))</f>
        <v>#REF!</v>
      </c>
      <c r="I16" s="265"/>
      <c r="J16" s="212"/>
      <c r="K16" s="213"/>
      <c r="L16" s="213"/>
      <c r="M16" s="214"/>
      <c r="N16" s="275"/>
      <c r="O16" s="278"/>
      <c r="P16" s="279"/>
      <c r="Q16" s="3"/>
    </row>
    <row r="17" spans="1:17" ht="12.75" customHeight="1">
      <c r="A17" s="3"/>
      <c r="B17" s="197" t="s">
        <v>76</v>
      </c>
      <c r="C17" s="169"/>
      <c r="D17" s="290">
        <v>0</v>
      </c>
      <c r="E17" s="291"/>
      <c r="F17" s="291"/>
      <c r="G17" s="308"/>
      <c r="H17" s="290">
        <v>0</v>
      </c>
      <c r="I17" s="308"/>
      <c r="J17" s="209"/>
      <c r="K17" s="311"/>
      <c r="L17" s="311"/>
      <c r="M17" s="312"/>
      <c r="N17" s="273"/>
      <c r="O17" s="276"/>
      <c r="P17" s="277"/>
      <c r="Q17" s="3"/>
    </row>
    <row r="18" spans="1:17" ht="12.75" customHeight="1">
      <c r="A18" s="3"/>
      <c r="B18" s="335"/>
      <c r="C18" s="172"/>
      <c r="D18" s="309"/>
      <c r="E18" s="323"/>
      <c r="F18" s="323"/>
      <c r="G18" s="310"/>
      <c r="H18" s="309"/>
      <c r="I18" s="310"/>
      <c r="J18" s="212"/>
      <c r="K18" s="213"/>
      <c r="L18" s="213"/>
      <c r="M18" s="214"/>
      <c r="N18" s="275"/>
      <c r="O18" s="278"/>
      <c r="P18" s="279"/>
      <c r="Q18" s="3"/>
    </row>
    <row r="19" spans="1:17" ht="12.75" customHeight="1">
      <c r="A19" s="3"/>
      <c r="B19" s="197" t="s">
        <v>77</v>
      </c>
      <c r="C19" s="169"/>
      <c r="D19" s="290">
        <v>63418.34</v>
      </c>
      <c r="E19" s="291"/>
      <c r="F19" s="291"/>
      <c r="G19" s="308"/>
      <c r="H19" s="290">
        <f>4848.02+57194.19</f>
        <v>62042.210000000006</v>
      </c>
      <c r="I19" s="308"/>
      <c r="J19" s="209"/>
      <c r="K19" s="210"/>
      <c r="L19" s="210"/>
      <c r="M19" s="211"/>
      <c r="N19" s="273"/>
      <c r="O19" s="276"/>
      <c r="P19" s="277"/>
      <c r="Q19" s="3"/>
    </row>
    <row r="20" spans="1:17" ht="12.75" customHeight="1">
      <c r="A20" s="3"/>
      <c r="B20" s="286" t="s">
        <v>25</v>
      </c>
      <c r="C20" s="172"/>
      <c r="D20" s="309"/>
      <c r="E20" s="323"/>
      <c r="F20" s="323"/>
      <c r="G20" s="310"/>
      <c r="H20" s="309"/>
      <c r="I20" s="310"/>
      <c r="J20" s="212"/>
      <c r="K20" s="213"/>
      <c r="L20" s="213"/>
      <c r="M20" s="214"/>
      <c r="N20" s="275"/>
      <c r="O20" s="278"/>
      <c r="P20" s="279"/>
      <c r="Q20" s="3"/>
    </row>
    <row r="21" spans="1:17" ht="13.5" customHeight="1">
      <c r="A21" s="3"/>
      <c r="B21" s="197" t="s">
        <v>87</v>
      </c>
      <c r="C21" s="169"/>
      <c r="D21" s="290"/>
      <c r="E21" s="291"/>
      <c r="F21" s="291"/>
      <c r="G21" s="308"/>
      <c r="H21" s="290"/>
      <c r="I21" s="308"/>
      <c r="J21" s="209"/>
      <c r="K21" s="210"/>
      <c r="L21" s="210"/>
      <c r="M21" s="211"/>
      <c r="N21" s="273"/>
      <c r="O21" s="276"/>
      <c r="P21" s="277"/>
      <c r="Q21" s="3"/>
    </row>
    <row r="22" spans="1:17" ht="12.75" customHeight="1">
      <c r="A22" s="3"/>
      <c r="B22" s="218" t="s">
        <v>88</v>
      </c>
      <c r="C22" s="72"/>
      <c r="D22" s="309"/>
      <c r="E22" s="323"/>
      <c r="F22" s="323"/>
      <c r="G22" s="310"/>
      <c r="H22" s="309"/>
      <c r="I22" s="310"/>
      <c r="J22" s="212"/>
      <c r="K22" s="213"/>
      <c r="L22" s="213"/>
      <c r="M22" s="214"/>
      <c r="N22" s="275"/>
      <c r="O22" s="278"/>
      <c r="P22" s="279"/>
      <c r="Q22" s="3"/>
    </row>
    <row r="23" spans="1:17" ht="24" customHeight="1">
      <c r="A23" s="3"/>
      <c r="B23" s="232" t="s">
        <v>78</v>
      </c>
      <c r="C23" s="318"/>
      <c r="D23" s="309">
        <v>16190.7</v>
      </c>
      <c r="E23" s="323"/>
      <c r="F23" s="295"/>
      <c r="G23" s="296"/>
      <c r="H23" s="309">
        <v>4965.5</v>
      </c>
      <c r="I23" s="296"/>
      <c r="J23" s="350"/>
      <c r="K23" s="351"/>
      <c r="L23" s="351"/>
      <c r="M23" s="352"/>
      <c r="N23" s="48"/>
      <c r="O23" s="278"/>
      <c r="P23" s="307"/>
      <c r="Q23" s="3"/>
    </row>
    <row r="24" spans="1:17" ht="24" customHeight="1">
      <c r="A24" s="3"/>
      <c r="B24" s="232" t="s">
        <v>79</v>
      </c>
      <c r="C24" s="318"/>
      <c r="D24" s="309"/>
      <c r="E24" s="323"/>
      <c r="F24" s="295"/>
      <c r="G24" s="296"/>
      <c r="H24" s="309"/>
      <c r="I24" s="296"/>
      <c r="J24" s="336"/>
      <c r="K24" s="337"/>
      <c r="L24" s="337"/>
      <c r="M24" s="338"/>
      <c r="N24" s="48"/>
      <c r="O24" s="278"/>
      <c r="P24" s="307"/>
      <c r="Q24" s="3"/>
    </row>
    <row r="25" spans="1:17" ht="24" customHeight="1">
      <c r="A25" s="3"/>
      <c r="B25" s="232" t="s">
        <v>80</v>
      </c>
      <c r="C25" s="318"/>
      <c r="D25" s="309"/>
      <c r="E25" s="323"/>
      <c r="F25" s="295"/>
      <c r="G25" s="296"/>
      <c r="H25" s="309"/>
      <c r="I25" s="296"/>
      <c r="J25" s="336"/>
      <c r="K25" s="337"/>
      <c r="L25" s="337"/>
      <c r="M25" s="338"/>
      <c r="N25" s="48"/>
      <c r="O25" s="278"/>
      <c r="P25" s="307"/>
      <c r="Q25" s="3"/>
    </row>
    <row r="26" spans="1:17" ht="13.5" customHeight="1">
      <c r="A26" s="3"/>
      <c r="B26" s="197" t="s">
        <v>86</v>
      </c>
      <c r="C26" s="169"/>
      <c r="D26" s="290"/>
      <c r="E26" s="291"/>
      <c r="F26" s="291"/>
      <c r="G26" s="308"/>
      <c r="H26" s="290"/>
      <c r="I26" s="308"/>
      <c r="J26" s="209"/>
      <c r="K26" s="210"/>
      <c r="L26" s="210"/>
      <c r="M26" s="211"/>
      <c r="N26" s="273"/>
      <c r="O26" s="276"/>
      <c r="P26" s="277"/>
      <c r="Q26" s="3"/>
    </row>
    <row r="27" spans="1:17" ht="12.75" customHeight="1">
      <c r="A27" s="3"/>
      <c r="B27" s="218" t="s">
        <v>8</v>
      </c>
      <c r="C27" s="72"/>
      <c r="D27" s="316"/>
      <c r="E27" s="321"/>
      <c r="F27" s="321"/>
      <c r="G27" s="317"/>
      <c r="H27" s="316"/>
      <c r="I27" s="317"/>
      <c r="J27" s="212"/>
      <c r="K27" s="213"/>
      <c r="L27" s="213"/>
      <c r="M27" s="214"/>
      <c r="N27" s="274"/>
      <c r="O27" s="305"/>
      <c r="P27" s="306"/>
      <c r="Q27" s="3"/>
    </row>
    <row r="28" spans="1:17" ht="12.75" customHeight="1">
      <c r="A28" s="3"/>
      <c r="B28" s="86" t="s">
        <v>81</v>
      </c>
      <c r="C28" s="88"/>
      <c r="D28" s="329">
        <v>25039.45</v>
      </c>
      <c r="E28" s="333"/>
      <c r="F28" s="333"/>
      <c r="G28" s="330"/>
      <c r="H28" s="329">
        <v>27024.3</v>
      </c>
      <c r="I28" s="330"/>
      <c r="J28" s="209"/>
      <c r="K28" s="311"/>
      <c r="L28" s="311"/>
      <c r="M28" s="312"/>
      <c r="N28" s="273"/>
      <c r="O28" s="276"/>
      <c r="P28" s="277"/>
      <c r="Q28" s="3"/>
    </row>
    <row r="29" spans="1:17" ht="12.75" customHeight="1">
      <c r="A29" s="3"/>
      <c r="B29" s="170" t="s">
        <v>26</v>
      </c>
      <c r="C29" s="241"/>
      <c r="D29" s="331"/>
      <c r="E29" s="334"/>
      <c r="F29" s="334"/>
      <c r="G29" s="332"/>
      <c r="H29" s="331"/>
      <c r="I29" s="332"/>
      <c r="J29" s="212"/>
      <c r="K29" s="213"/>
      <c r="L29" s="213"/>
      <c r="M29" s="214"/>
      <c r="N29" s="275"/>
      <c r="O29" s="278"/>
      <c r="P29" s="279"/>
      <c r="Q29" s="3"/>
    </row>
    <row r="30" spans="1:17" ht="25.5" customHeight="1">
      <c r="A30" s="3"/>
      <c r="B30" s="225" t="s">
        <v>27</v>
      </c>
      <c r="C30" s="318"/>
      <c r="D30" s="303">
        <f>IF(AND('Strona 1'!C14="",'Strona 1'!C45=""),"",SUM('Strona 1'!C14)+SUM('Strona 1'!C45))</f>
        <v>7299370.6299999999</v>
      </c>
      <c r="E30" s="319"/>
      <c r="F30" s="320"/>
      <c r="G30" s="304"/>
      <c r="H30" s="303">
        <f>IF(AND('Strona 1'!F14="",'Strona 1'!F45=""),"",SUM('Strona 1'!F14)+SUM('Strona 1'!F45))</f>
        <v>7047017.0599999996</v>
      </c>
      <c r="I30" s="304"/>
      <c r="J30" s="225" t="s">
        <v>28</v>
      </c>
      <c r="K30" s="226"/>
      <c r="L30" s="226"/>
      <c r="M30" s="227"/>
      <c r="N30" s="45">
        <f>IF(AND('Strona 1'!L14="",'Strona 1'!L24="",'Strona 1'!L25="",'Strona 1'!L26=""),"",SUM('Strona 1'!L14)+SUM('Strona 1'!L24)+SUM('Strona 1'!L25)+SUM('Strona 1'!L26))</f>
        <v>7299370.6299999999</v>
      </c>
      <c r="O30" s="303">
        <f>IF(AND('Strona 1'!M14="",'Strona 1'!M24="",'Strona 1'!M25="",'Strona 1'!M26=""),"",SUM('Strona 1'!M14)+SUM('Strona 1'!M24)+SUM('Strona 1'!M25)+SUM('Strona 1'!M26))</f>
        <v>7047017.0599999996</v>
      </c>
      <c r="P30" s="304"/>
      <c r="Q30" s="3"/>
    </row>
    <row r="31" spans="1:17" ht="9" customHeight="1">
      <c r="A31" s="3"/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"/>
    </row>
    <row r="32" spans="1:17" ht="11.25" customHeight="1">
      <c r="A32" s="3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"/>
    </row>
    <row r="33" spans="1:17" ht="15.75" customHeight="1">
      <c r="A33" s="3"/>
      <c r="B33" s="353"/>
      <c r="C33" s="353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"/>
    </row>
    <row r="34" spans="1:17" ht="12.75" customHeight="1">
      <c r="A34" s="3"/>
      <c r="B34" s="257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3"/>
    </row>
    <row r="35" spans="1:17" ht="8.25" customHeight="1">
      <c r="A35" s="3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3"/>
    </row>
    <row r="36" spans="1:17" ht="15.75" customHeight="1">
      <c r="A36" s="3"/>
      <c r="B36" s="255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3"/>
    </row>
    <row r="37" spans="1:17" ht="15" customHeight="1">
      <c r="A37" s="3"/>
      <c r="B37" s="44"/>
      <c r="C37" s="253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3"/>
    </row>
    <row r="38" spans="1:17" ht="15.75" customHeight="1">
      <c r="A38" s="3"/>
      <c r="B38" s="255"/>
      <c r="C38" s="255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3"/>
    </row>
    <row r="39" spans="1:17" ht="15" customHeight="1">
      <c r="A39" s="3"/>
      <c r="B39" s="44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3"/>
    </row>
    <row r="40" spans="1:17" ht="15.75" customHeight="1">
      <c r="A40" s="3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3"/>
    </row>
    <row r="41" spans="1:17" ht="15" customHeight="1">
      <c r="A41" s="3"/>
      <c r="B41" s="44"/>
      <c r="C41" s="253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3"/>
    </row>
    <row r="42" spans="1:17" ht="15.75" customHeight="1">
      <c r="A42" s="3"/>
      <c r="B42" s="255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3"/>
    </row>
    <row r="43" spans="1:17" ht="15" customHeight="1">
      <c r="A43" s="3"/>
      <c r="B43" s="44"/>
      <c r="C43" s="253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3"/>
    </row>
    <row r="44" spans="1:17" ht="15.75" customHeight="1">
      <c r="A44" s="3"/>
      <c r="B44" s="255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3"/>
    </row>
    <row r="45" spans="1:17" ht="15" customHeight="1">
      <c r="A45" s="3"/>
      <c r="B45" s="44"/>
      <c r="C45" s="253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3"/>
    </row>
    <row r="46" spans="1:17" ht="15.75" customHeight="1">
      <c r="A46" s="3"/>
      <c r="B46" s="255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3"/>
    </row>
    <row r="47" spans="1:17" ht="15" customHeight="1">
      <c r="A47" s="3"/>
      <c r="B47" s="44"/>
      <c r="C47" s="253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3"/>
    </row>
    <row r="48" spans="1:17" ht="15.75" customHeight="1">
      <c r="A48" s="3"/>
      <c r="B48" s="255"/>
      <c r="C48" s="255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3"/>
    </row>
    <row r="49" spans="1:17" ht="15" customHeight="1">
      <c r="A49" s="3"/>
      <c r="B49" s="44"/>
      <c r="C49" s="253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3"/>
    </row>
    <row r="50" spans="1:17" ht="21" customHeight="1">
      <c r="A50" s="3"/>
      <c r="B50" s="44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3"/>
    </row>
    <row r="51" spans="1:17" ht="41.25" customHeight="1">
      <c r="A51" s="10"/>
      <c r="B51" s="327"/>
      <c r="C51" s="327"/>
      <c r="D51" s="14"/>
      <c r="E51" s="14"/>
      <c r="F51" s="15"/>
      <c r="G51" s="15"/>
      <c r="H51" s="327"/>
      <c r="I51" s="328"/>
      <c r="J51" s="328"/>
      <c r="K51" s="328"/>
      <c r="L51" s="16"/>
      <c r="M51" s="16"/>
      <c r="N51" s="327"/>
      <c r="O51" s="328"/>
      <c r="P51" s="328"/>
      <c r="Q51" s="10"/>
    </row>
    <row r="52" spans="1:17" ht="12.75" customHeight="1">
      <c r="A52" s="10"/>
      <c r="B52" s="324" t="s">
        <v>83</v>
      </c>
      <c r="C52" s="324"/>
      <c r="D52" s="33"/>
      <c r="E52" s="33"/>
      <c r="F52" s="34"/>
      <c r="G52" s="34"/>
      <c r="H52" s="325" t="s">
        <v>84</v>
      </c>
      <c r="I52" s="326"/>
      <c r="J52" s="326"/>
      <c r="K52" s="326"/>
      <c r="L52" s="35"/>
      <c r="M52" s="35"/>
      <c r="N52" s="325" t="s">
        <v>85</v>
      </c>
      <c r="O52" s="326"/>
      <c r="P52" s="326"/>
      <c r="Q52" s="10"/>
    </row>
    <row r="53" spans="1:17" ht="34.5" customHeight="1">
      <c r="A53" s="10"/>
      <c r="B53" s="17"/>
      <c r="C53" s="17"/>
      <c r="D53" s="346"/>
      <c r="E53" s="346"/>
      <c r="F53" s="346"/>
      <c r="G53" s="346"/>
      <c r="H53" s="346"/>
      <c r="I53" s="346"/>
      <c r="J53" s="17"/>
      <c r="K53" s="17"/>
      <c r="L53" s="17"/>
      <c r="M53" s="17"/>
      <c r="N53" s="17"/>
      <c r="O53" s="346"/>
      <c r="P53" s="346"/>
      <c r="Q53" s="10"/>
    </row>
    <row r="54" spans="1:17" ht="11.25" customHeight="1">
      <c r="A54" s="10"/>
      <c r="B54" s="347" t="s">
        <v>35</v>
      </c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10"/>
    </row>
    <row r="55" spans="1:17" ht="10.5" customHeight="1">
      <c r="A55" s="3"/>
      <c r="B55" s="4"/>
      <c r="C55" s="4"/>
      <c r="D55" s="187"/>
      <c r="E55" s="187"/>
      <c r="F55" s="187"/>
      <c r="G55" s="187"/>
      <c r="H55" s="187"/>
      <c r="I55" s="187"/>
      <c r="J55" s="5"/>
      <c r="K55" s="5"/>
      <c r="L55" s="5"/>
      <c r="M55" s="5"/>
      <c r="N55" s="5"/>
      <c r="O55" s="187"/>
      <c r="P55" s="187"/>
      <c r="Q55" s="3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 sheet="1" formatCells="0"/>
  <mergeCells count="138">
    <mergeCell ref="D4:G5"/>
    <mergeCell ref="H4:I5"/>
    <mergeCell ref="O55:P55"/>
    <mergeCell ref="D53:G53"/>
    <mergeCell ref="H53:I53"/>
    <mergeCell ref="O53:P53"/>
    <mergeCell ref="B54:P54"/>
    <mergeCell ref="J28:M29"/>
    <mergeCell ref="D55:G55"/>
    <mergeCell ref="H55:I55"/>
    <mergeCell ref="D19:G20"/>
    <mergeCell ref="H19:I20"/>
    <mergeCell ref="H23:I23"/>
    <mergeCell ref="B44:P44"/>
    <mergeCell ref="B46:P46"/>
    <mergeCell ref="B48:P48"/>
    <mergeCell ref="B31:P32"/>
    <mergeCell ref="B38:P38"/>
    <mergeCell ref="B40:P40"/>
    <mergeCell ref="J23:M23"/>
    <mergeCell ref="B33:P33"/>
    <mergeCell ref="B29:C29"/>
    <mergeCell ref="N28:N29"/>
    <mergeCell ref="H26:I27"/>
    <mergeCell ref="B9:C9"/>
    <mergeCell ref="O10:P11"/>
    <mergeCell ref="N12:N14"/>
    <mergeCell ref="O12:P14"/>
    <mergeCell ref="N8:N9"/>
    <mergeCell ref="B12:C12"/>
    <mergeCell ref="B8:C8"/>
    <mergeCell ref="N19:N20"/>
    <mergeCell ref="O23:P23"/>
    <mergeCell ref="B10:C11"/>
    <mergeCell ref="J10:M11"/>
    <mergeCell ref="O8:P9"/>
    <mergeCell ref="N10:N11"/>
    <mergeCell ref="D8:G9"/>
    <mergeCell ref="H8:I9"/>
    <mergeCell ref="D10:G11"/>
    <mergeCell ref="H10:I11"/>
    <mergeCell ref="J8:M8"/>
    <mergeCell ref="J9:M9"/>
    <mergeCell ref="O15:P16"/>
    <mergeCell ref="J15:M16"/>
    <mergeCell ref="J17:M18"/>
    <mergeCell ref="B16:C16"/>
    <mergeCell ref="D15:G16"/>
    <mergeCell ref="B52:C52"/>
    <mergeCell ref="H52:K52"/>
    <mergeCell ref="N52:P52"/>
    <mergeCell ref="B15:C15"/>
    <mergeCell ref="O28:P29"/>
    <mergeCell ref="B23:C23"/>
    <mergeCell ref="C50:P50"/>
    <mergeCell ref="N51:P51"/>
    <mergeCell ref="H51:K51"/>
    <mergeCell ref="B20:C20"/>
    <mergeCell ref="B51:C51"/>
    <mergeCell ref="H28:I29"/>
    <mergeCell ref="D28:G29"/>
    <mergeCell ref="B28:C28"/>
    <mergeCell ref="B27:C27"/>
    <mergeCell ref="H24:I24"/>
    <mergeCell ref="H15:I16"/>
    <mergeCell ref="B17:C18"/>
    <mergeCell ref="J24:M24"/>
    <mergeCell ref="J26:M27"/>
    <mergeCell ref="B25:C25"/>
    <mergeCell ref="D25:G25"/>
    <mergeCell ref="H25:I25"/>
    <mergeCell ref="J25:M25"/>
    <mergeCell ref="B30:C30"/>
    <mergeCell ref="D30:G30"/>
    <mergeCell ref="B13:C13"/>
    <mergeCell ref="D12:G14"/>
    <mergeCell ref="D23:G23"/>
    <mergeCell ref="B22:C22"/>
    <mergeCell ref="B21:C21"/>
    <mergeCell ref="D21:G22"/>
    <mergeCell ref="B24:C24"/>
    <mergeCell ref="D24:G24"/>
    <mergeCell ref="B19:C19"/>
    <mergeCell ref="D17:G18"/>
    <mergeCell ref="B14:C14"/>
    <mergeCell ref="B26:C26"/>
    <mergeCell ref="D26:G27"/>
    <mergeCell ref="J4:M4"/>
    <mergeCell ref="J6:M6"/>
    <mergeCell ref="O30:P30"/>
    <mergeCell ref="H30:I30"/>
    <mergeCell ref="J30:M30"/>
    <mergeCell ref="O19:P20"/>
    <mergeCell ref="N26:N27"/>
    <mergeCell ref="O26:P27"/>
    <mergeCell ref="O24:P24"/>
    <mergeCell ref="O25:P25"/>
    <mergeCell ref="H21:I22"/>
    <mergeCell ref="J21:M22"/>
    <mergeCell ref="J12:M14"/>
    <mergeCell ref="H12:I14"/>
    <mergeCell ref="H17:I18"/>
    <mergeCell ref="J19:M20"/>
    <mergeCell ref="J5:M5"/>
    <mergeCell ref="B2:C2"/>
    <mergeCell ref="D2:G3"/>
    <mergeCell ref="H2:I3"/>
    <mergeCell ref="J2:M2"/>
    <mergeCell ref="B3:C3"/>
    <mergeCell ref="J3:M3"/>
    <mergeCell ref="N2:N3"/>
    <mergeCell ref="N21:N22"/>
    <mergeCell ref="O21:P22"/>
    <mergeCell ref="O2:P3"/>
    <mergeCell ref="N6:N7"/>
    <mergeCell ref="O6:P7"/>
    <mergeCell ref="N17:N18"/>
    <mergeCell ref="O17:P18"/>
    <mergeCell ref="N15:N16"/>
    <mergeCell ref="N4:N5"/>
    <mergeCell ref="O4:P5"/>
    <mergeCell ref="B7:C7"/>
    <mergeCell ref="J7:M7"/>
    <mergeCell ref="D6:G7"/>
    <mergeCell ref="H6:I7"/>
    <mergeCell ref="B5:C5"/>
    <mergeCell ref="B4:C4"/>
    <mergeCell ref="B6:C6"/>
    <mergeCell ref="C43:P43"/>
    <mergeCell ref="C45:P45"/>
    <mergeCell ref="C47:P47"/>
    <mergeCell ref="C49:P49"/>
    <mergeCell ref="B42:P42"/>
    <mergeCell ref="B34:P35"/>
    <mergeCell ref="B36:P36"/>
    <mergeCell ref="C37:P37"/>
    <mergeCell ref="C39:P39"/>
    <mergeCell ref="C41:P41"/>
  </mergeCells>
  <phoneticPr fontId="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subject>Formularze Finansowe</dc:subject>
  <dc:creator>Robert Borkowski</dc:creator>
  <dc:description>Dz.U. 2017, poz. 1911 (załącznik 5)</dc:description>
  <cp:lastModifiedBy>Małgorzata Uflant</cp:lastModifiedBy>
  <cp:lastPrinted>2019-04-15T10:30:07Z</cp:lastPrinted>
  <dcterms:created xsi:type="dcterms:W3CDTF">2002-05-09T07:02:57Z</dcterms:created>
  <dcterms:modified xsi:type="dcterms:W3CDTF">2019-04-25T06:36:35Z</dcterms:modified>
  <cp:category>Bilanse</cp:category>
  <cp:contentStatus>Formularz obowiązuje od dnia 1 stycznia 2018 r.</cp:contentStatus>
</cp:coreProperties>
</file>